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Bregunica\2023\Financijski plan 2023\"/>
    </mc:Choice>
  </mc:AlternateContent>
  <bookViews>
    <workbookView xWindow="0" yWindow="0" windowWidth="28800" windowHeight="11730" firstSheet="3" activeTab="7"/>
  </bookViews>
  <sheets>
    <sheet name="SAŽETAK" sheetId="1" r:id="rId1"/>
    <sheet name=" Račun prihoda i rashoda" sheetId="3" r:id="rId2"/>
    <sheet name="Rashodi i prihodi prema izvoru" sheetId="8" r:id="rId3"/>
    <sheet name="Rashodi prema funkcijskoj k " sheetId="11" r:id="rId4"/>
    <sheet name="Račun financiranja " sheetId="9" r:id="rId5"/>
    <sheet name="Račun fin prema izvorima f" sheetId="10" r:id="rId6"/>
    <sheet name="Programska klasifikacija" sheetId="7" r:id="rId7"/>
    <sheet name="Obrazloženje" sheetId="12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H26" i="1"/>
  <c r="G26" i="1"/>
  <c r="I25" i="1"/>
  <c r="H25" i="1"/>
  <c r="G25" i="1"/>
  <c r="G22" i="3"/>
  <c r="G47" i="7"/>
  <c r="G24" i="7"/>
  <c r="H20" i="7"/>
  <c r="D10" i="11" l="1"/>
  <c r="C10" i="11"/>
  <c r="G32" i="8"/>
  <c r="G31" i="8"/>
  <c r="E31" i="8"/>
  <c r="D31" i="8"/>
  <c r="G19" i="8"/>
  <c r="G18" i="8"/>
  <c r="E8" i="8"/>
  <c r="D8" i="8"/>
  <c r="E18" i="8"/>
  <c r="D18" i="8"/>
  <c r="I82" i="3"/>
  <c r="I78" i="3"/>
  <c r="G78" i="3"/>
  <c r="I71" i="3"/>
  <c r="I61" i="3"/>
  <c r="I44" i="3"/>
  <c r="G61" i="3"/>
  <c r="G54" i="3"/>
  <c r="G49" i="3"/>
  <c r="G44" i="3"/>
  <c r="G71" i="3"/>
  <c r="J70" i="3"/>
  <c r="G46" i="3"/>
  <c r="I25" i="3"/>
  <c r="I22" i="3"/>
  <c r="I20" i="3" s="1"/>
  <c r="H20" i="3"/>
  <c r="G18" i="3"/>
  <c r="G17" i="3" s="1"/>
  <c r="H23" i="7" l="1"/>
  <c r="G11" i="11"/>
  <c r="F11" i="11"/>
  <c r="E10" i="11"/>
  <c r="G10" i="11" s="1"/>
  <c r="G13" i="8"/>
  <c r="G16" i="8"/>
  <c r="G26" i="8"/>
  <c r="G29" i="8"/>
  <c r="F10" i="8"/>
  <c r="F13" i="8"/>
  <c r="F16" i="8"/>
  <c r="F26" i="8"/>
  <c r="F29" i="8"/>
  <c r="J43" i="3"/>
  <c r="J47" i="3"/>
  <c r="J51" i="3"/>
  <c r="J52" i="3"/>
  <c r="J56" i="3"/>
  <c r="J57" i="3"/>
  <c r="J58" i="3"/>
  <c r="J59" i="3"/>
  <c r="J62" i="3"/>
  <c r="J63" i="3"/>
  <c r="J65" i="3"/>
  <c r="J67" i="3"/>
  <c r="J68" i="3"/>
  <c r="J69" i="3"/>
  <c r="J79" i="3"/>
  <c r="J16" i="3"/>
  <c r="J26" i="3"/>
  <c r="J35" i="1"/>
  <c r="K25" i="1"/>
  <c r="K26" i="1"/>
  <c r="J25" i="1"/>
  <c r="H21" i="7"/>
  <c r="H22" i="7"/>
  <c r="G16" i="7"/>
  <c r="G15" i="7" s="1"/>
  <c r="G46" i="7"/>
  <c r="F46" i="7"/>
  <c r="G51" i="7"/>
  <c r="G49" i="7" s="1"/>
  <c r="F49" i="7"/>
  <c r="D9" i="11"/>
  <c r="D8" i="11" s="1"/>
  <c r="D22" i="8"/>
  <c r="D9" i="8"/>
  <c r="E22" i="8"/>
  <c r="E25" i="8"/>
  <c r="D25" i="8"/>
  <c r="E28" i="8"/>
  <c r="D28" i="8"/>
  <c r="E9" i="8"/>
  <c r="E12" i="8"/>
  <c r="D12" i="8"/>
  <c r="E15" i="8"/>
  <c r="D15" i="8"/>
  <c r="H80" i="3"/>
  <c r="I54" i="3"/>
  <c r="I49" i="3"/>
  <c r="E21" i="8" l="1"/>
  <c r="H15" i="7"/>
  <c r="E9" i="11"/>
  <c r="E8" i="11" s="1"/>
  <c r="G8" i="11" s="1"/>
  <c r="G12" i="8"/>
  <c r="G15" i="8"/>
  <c r="G28" i="8"/>
  <c r="G23" i="8"/>
  <c r="G10" i="8"/>
  <c r="G9" i="8"/>
  <c r="H46" i="7"/>
  <c r="H49" i="7"/>
  <c r="H24" i="7"/>
  <c r="G50" i="7"/>
  <c r="G25" i="8"/>
  <c r="G22" i="8"/>
  <c r="I81" i="3"/>
  <c r="H51" i="7"/>
  <c r="H47" i="7"/>
  <c r="H16" i="7"/>
  <c r="F10" i="11"/>
  <c r="G14" i="7"/>
  <c r="F50" i="7"/>
  <c r="F14" i="7"/>
  <c r="F13" i="7" s="1"/>
  <c r="D21" i="8"/>
  <c r="G9" i="11" l="1"/>
  <c r="H50" i="7"/>
  <c r="G8" i="8"/>
  <c r="G21" i="8"/>
  <c r="I80" i="3"/>
  <c r="K80" i="3" s="1"/>
  <c r="K81" i="3"/>
  <c r="G13" i="7"/>
  <c r="H13" i="7" s="1"/>
  <c r="H14" i="7"/>
  <c r="I46" i="3" l="1"/>
  <c r="I42" i="3"/>
  <c r="H24" i="3"/>
  <c r="I18" i="3"/>
  <c r="H17" i="3"/>
  <c r="I77" i="3" l="1"/>
  <c r="I24" i="3"/>
  <c r="K25" i="3"/>
  <c r="I17" i="3"/>
  <c r="K18" i="3"/>
  <c r="I41" i="3"/>
  <c r="H40" i="3"/>
  <c r="H39" i="3" s="1"/>
  <c r="I48" i="3"/>
  <c r="I40" i="3" l="1"/>
  <c r="K48" i="3"/>
  <c r="K41" i="3"/>
  <c r="K77" i="3"/>
  <c r="K24" i="3"/>
  <c r="K17" i="3"/>
  <c r="H14" i="3"/>
  <c r="H13" i="3" s="1"/>
  <c r="H22" i="1" s="1"/>
  <c r="H21" i="1" s="1"/>
  <c r="I15" i="3"/>
  <c r="I24" i="1"/>
  <c r="H24" i="1"/>
  <c r="C9" i="11"/>
  <c r="F9" i="11" s="1"/>
  <c r="C25" i="8"/>
  <c r="F25" i="8" s="1"/>
  <c r="C28" i="8"/>
  <c r="F28" i="8" s="1"/>
  <c r="C15" i="8"/>
  <c r="F15" i="8" s="1"/>
  <c r="C12" i="8"/>
  <c r="F12" i="8" s="1"/>
  <c r="C9" i="8"/>
  <c r="F9" i="8" s="1"/>
  <c r="J71" i="3"/>
  <c r="J61" i="3"/>
  <c r="J49" i="3"/>
  <c r="J46" i="3"/>
  <c r="G42" i="3"/>
  <c r="G41" i="3" s="1"/>
  <c r="G15" i="3"/>
  <c r="G14" i="3" s="1"/>
  <c r="G20" i="3"/>
  <c r="G13" i="3" s="1"/>
  <c r="G22" i="1" s="1"/>
  <c r="G21" i="1" s="1"/>
  <c r="G25" i="3"/>
  <c r="G24" i="1"/>
  <c r="C22" i="8" l="1"/>
  <c r="F23" i="8"/>
  <c r="G24" i="3"/>
  <c r="J24" i="3" s="1"/>
  <c r="J25" i="3"/>
  <c r="G77" i="3"/>
  <c r="J77" i="3" s="1"/>
  <c r="J78" i="3"/>
  <c r="J54" i="3"/>
  <c r="J55" i="3"/>
  <c r="J41" i="3"/>
  <c r="J42" i="3"/>
  <c r="I14" i="3"/>
  <c r="I13" i="3" s="1"/>
  <c r="I22" i="1" s="1"/>
  <c r="K15" i="3"/>
  <c r="J15" i="3"/>
  <c r="I39" i="3"/>
  <c r="K40" i="3"/>
  <c r="H27" i="1"/>
  <c r="J24" i="1"/>
  <c r="K24" i="1"/>
  <c r="C8" i="11"/>
  <c r="F8" i="11" s="1"/>
  <c r="H12" i="3"/>
  <c r="C8" i="8"/>
  <c r="F8" i="8" s="1"/>
  <c r="G27" i="1"/>
  <c r="G36" i="1" s="1"/>
  <c r="J22" i="1" l="1"/>
  <c r="K22" i="1"/>
  <c r="I21" i="1"/>
  <c r="G12" i="3"/>
  <c r="G48" i="3"/>
  <c r="G40" i="3" s="1"/>
  <c r="C21" i="8"/>
  <c r="F21" i="8" s="1"/>
  <c r="F22" i="8"/>
  <c r="I12" i="3"/>
  <c r="K39" i="3"/>
  <c r="K14" i="3"/>
  <c r="J14" i="3"/>
  <c r="J21" i="1" l="1"/>
  <c r="K21" i="1"/>
  <c r="I27" i="1"/>
  <c r="J48" i="3"/>
  <c r="K13" i="3"/>
  <c r="J13" i="3"/>
  <c r="G39" i="3"/>
  <c r="J39" i="3" s="1"/>
  <c r="J40" i="3"/>
  <c r="K12" i="3"/>
  <c r="J12" i="3"/>
  <c r="J27" i="1" l="1"/>
  <c r="I36" i="1"/>
  <c r="J36" i="1" s="1"/>
</calcChain>
</file>

<file path=xl/sharedStrings.xml><?xml version="1.0" encoding="utf-8"?>
<sst xmlns="http://schemas.openxmlformats.org/spreadsheetml/2006/main" count="332" uniqueCount="222">
  <si>
    <t>PRIHODI UKUPNO</t>
  </si>
  <si>
    <t>RASHODI UKUPNO</t>
  </si>
  <si>
    <t>Prihodi poslovanja</t>
  </si>
  <si>
    <t>Rashodi poslovanja</t>
  </si>
  <si>
    <t>Rashodi za zaposlene</t>
  </si>
  <si>
    <t>BROJČANA OZNAKA I NAZIV</t>
  </si>
  <si>
    <t>UKUPNI RASHODI</t>
  </si>
  <si>
    <t>Primici od financijske imovine i zaduživanja</t>
  </si>
  <si>
    <t>Izdaci za financijsku imovinu i otplate zajmova</t>
  </si>
  <si>
    <t>II. POSEBNI DIO</t>
  </si>
  <si>
    <t>I. OPĆI DIO</t>
  </si>
  <si>
    <t>Materijalni rashodi</t>
  </si>
  <si>
    <t>Primici od zaduživanja</t>
  </si>
  <si>
    <t>Izdaci za otplatu glavnice primljenih kredita i zajmova</t>
  </si>
  <si>
    <t>INDEKS</t>
  </si>
  <si>
    <t xml:space="preserve">IZVJEŠTAJ O PRIHODIMA I RASHODIMA PREMA EKONOMSKOJ KLASIFIKACIJI </t>
  </si>
  <si>
    <t>UKUPNI PRIHODI</t>
  </si>
  <si>
    <t>Plaće (Bruto)</t>
  </si>
  <si>
    <t>Plaće za redovan rad</t>
  </si>
  <si>
    <t>Naknade troškova zaposlenima</t>
  </si>
  <si>
    <t>3 Vlastiti prihodi</t>
  </si>
  <si>
    <t>1 Opći prihodi i primici</t>
  </si>
  <si>
    <t>UKUPNO RASHODI</t>
  </si>
  <si>
    <t xml:space="preserve">UKUPNO PRIHODI </t>
  </si>
  <si>
    <t>IZVJEŠTAJ O PRIHODIMA I RASHODIMA PREMA IZVORIMA FINANCIRANJA</t>
  </si>
  <si>
    <t xml:space="preserve">IZVJEŠTAJ RAČUNA FINANCIRANJA PREMA EKONOMSKOJ KLASIFIKACIJI </t>
  </si>
  <si>
    <t>Primljeni krediti i zajmovi od međunarodnih organizacija, institucija i tijela EU te inozemnih vlada</t>
  </si>
  <si>
    <t>Primljeni zajmovi od međunarodnih organizacija</t>
  </si>
  <si>
    <t>Otplata glavnice primljenih kredita i zajmova od međunarodnih organizacija, institucija i tijela EU te inozemnih vlada</t>
  </si>
  <si>
    <t>Otplata glavnice primljenih zajmova od međunarodnih organizacija</t>
  </si>
  <si>
    <t>IZVJEŠTAJ RAČUNA FINANCIRANJA PREMA IZVORIMA FINANCIRANJA</t>
  </si>
  <si>
    <t>UKUPNO PRIMICI</t>
  </si>
  <si>
    <t xml:space="preserve">UKUPNO IZDACI </t>
  </si>
  <si>
    <t>IZVJEŠTAJ O RASHODIMA PREMA FUNKCIJSKOJ KLASIFIKACIJI</t>
  </si>
  <si>
    <t>INDEKS**</t>
  </si>
  <si>
    <t>IZVORNI PLAN ILI REBALANS 2023.*</t>
  </si>
  <si>
    <t>6 PRIHODI POSLOVANJA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</si>
  <si>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</si>
  <si>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</si>
  <si>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</si>
  <si>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</si>
  <si>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7 PRIHODI OD PRODAJE NEFINANCIJSKE IMOVINE</t>
  </si>
  <si>
    <t>RAZLIKA PRIMITAKA I IZDATAKA</t>
  </si>
  <si>
    <t>SAŽETAK  RAČUNA PRIHODA I RASHODA I  RAČUNA FINANCIRANJA</t>
  </si>
  <si>
    <t>SAŽETAK  RAČUNA PRIHODA I RASHODA</t>
  </si>
  <si>
    <t>RAZLIKA - VIŠAK MANJAK</t>
  </si>
  <si>
    <t>SAŽETAK RAČUNA FINANCIRANJA</t>
  </si>
  <si>
    <t>PRENESENI VIŠAK/MANJAK IZ PRETHODNE GODINE</t>
  </si>
  <si>
    <t>PRIJENOS  VIŠKA/MANJKA U SLJEDEĆE RAZDOBLJE</t>
  </si>
  <si>
    <t xml:space="preserve"> RAČUN PRIHODA I RASHODA </t>
  </si>
  <si>
    <t xml:space="preserve"> RAČUN FINANCIRANJA</t>
  </si>
  <si>
    <t>IZVJEŠTAJ PO PROGRAMSKOJ KLASIFIKACIJI</t>
  </si>
  <si>
    <t>Članak 1.</t>
  </si>
  <si>
    <t>Članak 2.</t>
  </si>
  <si>
    <t xml:space="preserve">Prihodi od prodaje proizvoda i robe te pruženih usluga, prihodi od donacija te povrati po </t>
  </si>
  <si>
    <t>protestiranim jamstvima</t>
  </si>
  <si>
    <t>Donacije od pravnih i fizičkih osoba izvan općeg proračuna i povrat donacija po protestiranim jamstvima</t>
  </si>
  <si>
    <t>Tekuće donacije</t>
  </si>
  <si>
    <t>Prihodi iz nadležnog proračuna i od HZZO-a temeljem ugovornih obvaza</t>
  </si>
  <si>
    <t>Prihodi iz nadležnog proračuna za financiranje redovne djelatnosti proračunskih korisnika</t>
  </si>
  <si>
    <t>Prihodi iz nadležnog proračuna za financiranje rashoda poslovanja</t>
  </si>
  <si>
    <t xml:space="preserve">Pomoći iz inozemstva i od subjekata unutar općeg proračuna </t>
  </si>
  <si>
    <t>Pomoći proračunskim korisnicima iz proračuna koji im nije nadležan</t>
  </si>
  <si>
    <t>Tekuće pomoći iz državnog proračuna proračunskim korisnicima proračuna JLP®S</t>
  </si>
  <si>
    <t>Doprinosi na plaće</t>
  </si>
  <si>
    <t>Doprinosi za zdravstveno osiguranje</t>
  </si>
  <si>
    <t>Naknada za korištenje privatnog automobila u službene svrhe</t>
  </si>
  <si>
    <t>Naknade za prijevoz na posao</t>
  </si>
  <si>
    <t xml:space="preserve">Stručno usavršavanje </t>
  </si>
  <si>
    <t>Rashodi za materijal i energiju</t>
  </si>
  <si>
    <t>Uredski materijal i ostali materijalni rashodi</t>
  </si>
  <si>
    <t>Materijal i sirovine</t>
  </si>
  <si>
    <t>Energija</t>
  </si>
  <si>
    <t>Materijal i dijelovi za tekuće i investicijsko održavanje</t>
  </si>
  <si>
    <t>Sitni inventar i auto gume</t>
  </si>
  <si>
    <t>Rashodi za usluge</t>
  </si>
  <si>
    <t>Usluge telefona, pošte i prijevoza</t>
  </si>
  <si>
    <t>Usluge tekućeg i investicijskog održavanja</t>
  </si>
  <si>
    <t>Komunalne usluge</t>
  </si>
  <si>
    <t>Zdravstvene i veterinarske usluge</t>
  </si>
  <si>
    <t>Intelektualne i osobne usluge</t>
  </si>
  <si>
    <t>Računalne usluge</t>
  </si>
  <si>
    <t>Ostali nespomenuti rashodi poslovanja</t>
  </si>
  <si>
    <t>Reprezentacija</t>
  </si>
  <si>
    <t>Pristojbe i naknade</t>
  </si>
  <si>
    <t>Financijski rashodi</t>
  </si>
  <si>
    <t>Ostali financijski rashodi</t>
  </si>
  <si>
    <t>Bankarske usluge i usluge platnog prometa</t>
  </si>
  <si>
    <t>01 Opći prihodi i primici</t>
  </si>
  <si>
    <t>03 Vlastiti prihodi</t>
  </si>
  <si>
    <t>5 Pomoći</t>
  </si>
  <si>
    <t>05 Pomoći</t>
  </si>
  <si>
    <t xml:space="preserve">09 Obrazovanje </t>
  </si>
  <si>
    <t xml:space="preserve">091 Predškolsko i osnovno obrazovanje </t>
  </si>
  <si>
    <t>Prihodi pd upravnih i administrativnih pristojbi, pristojbi po posemnim propisima i naknada</t>
  </si>
  <si>
    <t>Prihodi po posebnim propisima</t>
  </si>
  <si>
    <t>Ostali nespomenuti prihodi</t>
  </si>
  <si>
    <t xml:space="preserve">Rashodi za nabavu proizvedene dugotrajne imovine </t>
  </si>
  <si>
    <t xml:space="preserve">Rashodi za nabavu nefinancijske imovine </t>
  </si>
  <si>
    <t>Postrojenja i oprema</t>
  </si>
  <si>
    <t>Uređaji, strojevi i oprema za ostale namjene</t>
  </si>
  <si>
    <t>Ostali rashodi za zaposlene</t>
  </si>
  <si>
    <t>Dnevnice za službeni put u zemlji</t>
  </si>
  <si>
    <t>Službena, radna i zaštitna odjeća i obuća</t>
  </si>
  <si>
    <t xml:space="preserve">Ostale usluge </t>
  </si>
  <si>
    <t>Članarine</t>
  </si>
  <si>
    <t xml:space="preserve"> Opći prihodi i primici</t>
  </si>
  <si>
    <t>01</t>
  </si>
  <si>
    <t>0911 Predškolsko obrazovanje</t>
  </si>
  <si>
    <t>Doprinosi za obvezno zdravstveno osiguranje</t>
  </si>
  <si>
    <t>05</t>
  </si>
  <si>
    <t>04</t>
  </si>
  <si>
    <t>Pomoći</t>
  </si>
  <si>
    <t>Opći prihodi i primici</t>
  </si>
  <si>
    <t>Prihodi za posebne namjene</t>
  </si>
  <si>
    <t>4 Prihodi za posebne namjene</t>
  </si>
  <si>
    <t>04 Prihodi za posebne namjene</t>
  </si>
  <si>
    <t>32</t>
  </si>
  <si>
    <t>3211</t>
  </si>
  <si>
    <t>3212</t>
  </si>
  <si>
    <t>3213</t>
  </si>
  <si>
    <t>3214</t>
  </si>
  <si>
    <t>3221</t>
  </si>
  <si>
    <t>3222</t>
  </si>
  <si>
    <t>3223</t>
  </si>
  <si>
    <t>3225</t>
  </si>
  <si>
    <t>3227</t>
  </si>
  <si>
    <t>3231</t>
  </si>
  <si>
    <t>3232</t>
  </si>
  <si>
    <t>3234</t>
  </si>
  <si>
    <t>3236</t>
  </si>
  <si>
    <t>3237</t>
  </si>
  <si>
    <t>3239</t>
  </si>
  <si>
    <t>4</t>
  </si>
  <si>
    <t>Rashodi za nabavu nefinancijske imovine</t>
  </si>
  <si>
    <t>3</t>
  </si>
  <si>
    <t>3 i 4</t>
  </si>
  <si>
    <t xml:space="preserve">Ukupno rashodi </t>
  </si>
  <si>
    <t>4=3/2*100</t>
  </si>
  <si>
    <t>5=4/2*100</t>
  </si>
  <si>
    <t>6=4/3*100</t>
  </si>
  <si>
    <t>Članak 3.</t>
  </si>
  <si>
    <t>Članak 4.</t>
  </si>
  <si>
    <t>Članak 5.</t>
  </si>
  <si>
    <t>Članak 6.</t>
  </si>
  <si>
    <t>Članak 7.</t>
  </si>
  <si>
    <t>Članak 8.</t>
  </si>
  <si>
    <t xml:space="preserve">Obrazloženje općeg dijela izvještaja o izvršenju financijskog plana </t>
  </si>
  <si>
    <t>Obrazloženje ostvarenja prihoda i rashoda, primitaka i izdataka</t>
  </si>
  <si>
    <t>Članak 9.</t>
  </si>
  <si>
    <t>Članak 10.</t>
  </si>
  <si>
    <t xml:space="preserve">Obrazloženje posebnog dijela izvještaja o izvršenju financijskog plana </t>
  </si>
  <si>
    <t>Članak 11.</t>
  </si>
  <si>
    <t> Izvještaj o zaduživanju na domaćem i stranom tržištu novca i kapitala</t>
  </si>
  <si>
    <t>Članak 12.</t>
  </si>
  <si>
    <t>Izvještaj o korištenju sredstava fondova Europske unije</t>
  </si>
  <si>
    <t>Izvještaj o danim zajmovima i potraživanjima po danim zajmovima</t>
  </si>
  <si>
    <t>Članak 13.</t>
  </si>
  <si>
    <t>Članak 14.</t>
  </si>
  <si>
    <t> Izvještaj o stanju potraživanja i dospjelih obveza te o stanju potencijalnih obveza po osnovi sudskih sporova</t>
  </si>
  <si>
    <t xml:space="preserve">Članak 15. </t>
  </si>
  <si>
    <t>Izvještaj o danim jamstvima i plaćanjima po protestiranim jamstvima</t>
  </si>
  <si>
    <t>Članak 16.</t>
  </si>
  <si>
    <t xml:space="preserve">III. ZAVRŠNA ODREDBA </t>
  </si>
  <si>
    <t xml:space="preserve">UPRAVNO VIJEĆE </t>
  </si>
  <si>
    <t>Predsjednik Upravnog vijeća:</t>
  </si>
  <si>
    <t>GODIŠNJI IZVJEŠTAJ O IZVRŠENJU FINANCIJSKOG PLANA DJEČJEG VRTIĆA BREGUNICA NOVO VIRJE  ZA  2023. GODINU</t>
  </si>
  <si>
    <t xml:space="preserve">OSTVARENJE/IZVRŠENJE 
2022. </t>
  </si>
  <si>
    <t xml:space="preserve">OSTVARENJE/IZVRŠENJE 
2023. </t>
  </si>
  <si>
    <t xml:space="preserve">IZVRŠENJE 
2022. </t>
  </si>
  <si>
    <t xml:space="preserve">IZVRŠENJE 
2023. </t>
  </si>
  <si>
    <t xml:space="preserve"> IZVRŠENJE 
2023. </t>
  </si>
  <si>
    <t>Prihodi iz nadležnog proračuna za financiranje nefinancijske imovine</t>
  </si>
  <si>
    <t>Premija osiguranja</t>
  </si>
  <si>
    <t>Usluge promidžbe i informiranja</t>
  </si>
  <si>
    <t>Zakupnine i najamnine</t>
  </si>
  <si>
    <t>Oprema za održavanje i zaštitu</t>
  </si>
  <si>
    <t>6  Donacije</t>
  </si>
  <si>
    <t xml:space="preserve">   05 Pomoći</t>
  </si>
  <si>
    <t xml:space="preserve">   06 Donacije </t>
  </si>
  <si>
    <t>00206</t>
  </si>
  <si>
    <t>Glava 00206 Javne potrebe u obrazovanju</t>
  </si>
  <si>
    <t>A101101</t>
  </si>
  <si>
    <t>Predškolski odgoj Dječjeg vrtića Bregunica</t>
  </si>
  <si>
    <t>Program 1011</t>
  </si>
  <si>
    <t>Predškolski odgoj i obrazovanje</t>
  </si>
  <si>
    <t xml:space="preserve">Dječji vrtić Bregunica Novo Virje </t>
  </si>
  <si>
    <t>06</t>
  </si>
  <si>
    <t>Donacije</t>
  </si>
  <si>
    <t>3233</t>
  </si>
  <si>
    <t>3235</t>
  </si>
  <si>
    <t>Premije osiguranja</t>
  </si>
  <si>
    <t>Baruškin Ivan</t>
  </si>
  <si>
    <t>DJEČJEG VRTIĆA BREGUNICA NOVO VIRJE</t>
  </si>
  <si>
    <t xml:space="preserve">        Ukupni prihodi poslovanja u periodu od 1. siječnja do 31. prosinca ostvareni su u iznosu 143.321,66 eura ili 98,27 % od Plana.</t>
  </si>
  <si>
    <t>Ukupni rashodi poslovanja u periodu  1. siječnja do 31. prosinca ostvareni su u iznosu 143.666,12 eura ili 98,65 % od Plana.</t>
  </si>
  <si>
    <t>Rashodi za nabavu nefinancijske imovine ostavreni su u iznosu 210,60 eura ili 99,81% od Plana.</t>
  </si>
  <si>
    <t xml:space="preserve">        Preneseni manjak iz prethodne godine iznosi 8.124,28 eura.</t>
  </si>
  <si>
    <t>Ostvaren je manjak prihoda i primitaka za pokriće u slijedećem razdoblju u iznosu 8.679,34 eura.</t>
  </si>
  <si>
    <t xml:space="preserve">         Od ukupno ostvarenih prihoda najzastupljeniji su prihodi od nadležnog proračuna u iznosu 117.809,76 eura koji su utrošeni financiranje rashoda poslovanja i rashoda za nabavu nefinancijske imovine. Prihodi po posebnim propisima ostvareni su u iznosu 25.340,34 eura i odnose se na uplate roditelja za smještaj djece u dječjem vrtiću. Od strane državnog proračuna je sufinancirano 144,00 eura za provođenje programa male škole. Iznos od 27,56 eura koji je dobiven za donacije starih baterija.</t>
  </si>
  <si>
    <t xml:space="preserve">        Od ukupno ostvarenih rashoda najzastupljeniji su rashodi za zaposlene u iznosu 108.271,41 eura te materijalni rashodi u iznosu 34.761,17 eura koji se odnose na naknade troškova zaposlenima, rashode za materijal i energiju, usluge, ostale nespomenute rashode poslovanja te financijski rashodi. Rashodi za nabavu dugotraje imovine su ostvareni u iznosu 210,60 eura i odnose se na nabavu visokotlačnog čistaća husqvarna.  </t>
  </si>
  <si>
    <t xml:space="preserve">        Stanje novčanih sredstava na početku izvještajnog razdoblja je 2.507,89 eura, ukupni priljevi na novčane račune su bili u iznosu 143.780,25 eura. Ukupni odljevi s novčanih računa su bili u iznosu 145.208,87 eura, dok je stanje novčanih sredstava na kraju izvještajnog razdoblja 1.079,27 eura. </t>
  </si>
  <si>
    <t xml:space="preserve">        U redovni 10-satni program u razdoblju od 01. siječnja do 31. prosinca 2023. godine bilo je uključeno 40 djece. Djeca su bila raspoređena u dvije odgojne skupine. Mješovita jaslička skupina - djeca od 1-3. godine starosti i mješovita vrtička skupina - djeca od 3 do polaska u školu. </t>
  </si>
  <si>
    <t xml:space="preserve">        Pokazatelji rezulta su uspješno razvijene vještine, sposobnosti i ponašanja koja su djetetu omogućila da se prema sebi i drugima odnose odgovorno i s poštovanjem poštujući svoja prava i prava drugoga.</t>
  </si>
  <si>
    <t xml:space="preserve">        U kraći program ranog učrenja engleskog jezika od 01. siječnja do 31. prosinca 2023. godine bilo je uključeno 9-ero djece ( predškolci). Cilj programa je omogućiti svakom djetetu predškolske dobi maksimalan razvoj njegovih potencijala, doprinijeti razvoju osjetljivosti za engleski jezik, ostvarenju  njegovih postignuća u usvojenosti rječnika, jezičnih struktura i vještina temeljne komunikacije djeteta rane i predškolske dobi u skupini na engleskom jeziku, s naglaskom utjecaja na cjeloviti rast i razvoj djeteta rane i predškolske dobi.</t>
  </si>
  <si>
    <t xml:space="preserve">        U kraći program folkorno plesne igraonice u razdoblju od 01. siječnja do 31. prosinca 2023. godine bila su uključena djeca od navršenih 5 godina i stariji. Cilj folklorno plesne igraonice je poticati djecu rane i predškolske dobi na korištenje pokreta, govora tijela i estetskog izražavanja kao jednog od sredstva komunikacije. </t>
  </si>
  <si>
    <t xml:space="preserve">      U kraći program katoličkog vjerskog odgoja u razdovlju od 01. siječnja do 31. prosinca 2023. su uključna  djece predškolske dobi. Cilj je programa senzibilizirati dijete rane i predškolske dobi za njegovu duhovnu dimenziju kao potrebu koja ga čini osjetljivim za otkrivanje, primanje i oblikovanje njegova života u odnosu prema sebi, drugomu, zajednici i prirodi te na poseban način prema Bogu.</t>
  </si>
  <si>
    <t xml:space="preserve">        Dječji vrtić Bregunica Novo Virje  nije se zaduživao na domaćem i stranom tržištu novca i kapitala.</t>
  </si>
  <si>
    <t xml:space="preserve">        Dječji vrtić Bregunica Novo Virje nema evidentirane prihode i primitke te rashode i izdatke iz fondova Europske unije, kao ni potraživanja iz fondova Europske unije ni obveze za primljene predujmove iz fondova Europske unije.</t>
  </si>
  <si>
    <t xml:space="preserve">        Dječji vrtić Bregunica Novo Virje nema danih zajmova i potraživanja za dane zajmove. </t>
  </si>
  <si>
    <t xml:space="preserve">      Nenaplaćena potraživanja Dječjeg vrtića Bregunica Novo Virje iznose 123,20 eura i odnose se na potraživanja za naknade koje se refundiraju odnosno povrat za bolovanje na teret HZZO i potraživanje od strane roditelja za smještaj djeteta u dječji vrtić Bregunica. </t>
  </si>
  <si>
    <t xml:space="preserve">        Dječji vrtić Bregunica Novo Virje  u izvještajnom razdoblju nema dospjele obveze, već nedospjele u iznosu 9.839,55 eura koje se sastoje od obveza za zaposlene u iznosu od 8.049,03 eura, obveza za materijalne rashode u iznosu od 1.722,23 eura te financijske rashode u iznosu 68,29 eura. </t>
  </si>
  <si>
    <t xml:space="preserve">        Dječji vrtić Bregunica Novo Virje u izvještajnom razdoblju nema potencijalnih obveza po osnovi sudskih sporova.</t>
  </si>
  <si>
    <t xml:space="preserve">        Dječji vrtić Bregunica Novo Virje tokom izvještajnog razdoblja nije davao jamstva i nije imao plaćanja po protestiranim jamstvima.</t>
  </si>
  <si>
    <t xml:space="preserve">        Ovaj Godišnji izvještaj o izvršenju Financijskog plana stupa na snagu danom objave na oglasnoj ploči Dječjeg vrtića "Bregunica". </t>
  </si>
  <si>
    <t xml:space="preserve">               Na temelju članka 30. Pravilnika o polugodišnjem i godišnjem izvještaju o izvršenju proračuna i financijskog plana ("Narodne novine" , broj 85/23) i članka 54. Statuta Dječjeg vrtića Bregunica Novo Virje, KLASA: 011-03/22-01/01, URBROJ: 2137-94-22-2  od 28. prosinca 2022. godine , Upravno vijeće Dječjeg vrtića Bregunica na 18. sjednici održanoj 28. ožujka  2024. godine, usvojilo je </t>
  </si>
  <si>
    <t xml:space="preserve">OSTVARENJE/ IZVRŠENJE 
2022. </t>
  </si>
  <si>
    <t>Novo Virje, 28. ožujka  2024.</t>
  </si>
  <si>
    <r>
      <t xml:space="preserve"> </t>
    </r>
    <r>
      <rPr>
        <sz val="11"/>
        <rFont val="Arial"/>
        <family val="2"/>
        <charset val="238"/>
      </rPr>
      <t xml:space="preserve">Financijski plan DV Bregunica Novo Virje za 2023. godinu i projekcijama za 2024. i 2025 .godinu (KLASA:400-02/22-01/05, URBROJ:2137-94-22-1 od 29. prosinca  2022.godine) i Izmjene Financijskog plana DV Bregunica ( KLASA: 400-02/23-01/04, URBROJ: 2137-94-23-1 od 28. prosinca 2023. godine) u daljnjem tekstu Financijski plan, izvršen je kako slijedi: </t>
    </r>
  </si>
  <si>
    <t xml:space="preserve">OSTVARENJE/ IZVRŠENJE 
2023. </t>
  </si>
  <si>
    <t>KLASA: 400-02/24-01/01</t>
  </si>
  <si>
    <t>URBROJ: 2137-94-24-1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</si>
</sst>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rgb="FF231F20"/>
      <name val="Calibri"/>
      <family val="2"/>
      <charset val="238"/>
    </font>
    <font>
      <sz val="11"/>
      <color rgb="FF231F20"/>
      <name val="Calibri"/>
      <family val="2"/>
      <charset val="238"/>
      <scheme val="minor"/>
    </font>
    <font>
      <i/>
      <sz val="11"/>
      <color rgb="FF231F2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11"/>
      <color indexed="8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i/>
      <sz val="11"/>
      <color rgb="FF000000"/>
      <name val="Arial"/>
      <family val="2"/>
      <charset val="238"/>
    </font>
    <font>
      <i/>
      <sz val="11"/>
      <color rgb="FF231F2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8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Fill="1"/>
    <xf numFmtId="0" fontId="10" fillId="0" borderId="0" xfId="0" applyFont="1"/>
    <xf numFmtId="0" fontId="10" fillId="0" borderId="0" xfId="0" applyFont="1" applyFill="1"/>
    <xf numFmtId="0" fontId="10" fillId="2" borderId="0" xfId="0" applyFont="1" applyFill="1"/>
    <xf numFmtId="0" fontId="9" fillId="2" borderId="0" xfId="0" applyFont="1" applyFill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0" fillId="3" borderId="0" xfId="0" applyFont="1" applyFill="1"/>
    <xf numFmtId="0" fontId="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/>
    </xf>
    <xf numFmtId="2" fontId="3" fillId="2" borderId="3" xfId="0" applyNumberFormat="1" applyFont="1" applyFill="1" applyBorder="1" applyAlignment="1">
      <alignment horizontal="right"/>
    </xf>
    <xf numFmtId="0" fontId="9" fillId="2" borderId="3" xfId="0" quotePrefix="1" applyFont="1" applyFill="1" applyBorder="1" applyAlignment="1">
      <alignment horizontal="left" vertical="center"/>
    </xf>
    <xf numFmtId="0" fontId="16" fillId="2" borderId="3" xfId="0" quotePrefix="1" applyFont="1" applyFill="1" applyBorder="1" applyAlignment="1">
      <alignment horizontal="left" vertical="center"/>
    </xf>
    <xf numFmtId="2" fontId="13" fillId="2" borderId="3" xfId="0" applyNumberFormat="1" applyFont="1" applyFill="1" applyBorder="1" applyAlignment="1">
      <alignment horizontal="right"/>
    </xf>
    <xf numFmtId="0" fontId="14" fillId="2" borderId="3" xfId="0" quotePrefix="1" applyFont="1" applyFill="1" applyBorder="1" applyAlignment="1">
      <alignment horizontal="left" vertical="center"/>
    </xf>
    <xf numFmtId="0" fontId="15" fillId="2" borderId="3" xfId="0" quotePrefix="1" applyFont="1" applyFill="1" applyBorder="1" applyAlignment="1">
      <alignment horizontal="left" vertical="center"/>
    </xf>
    <xf numFmtId="0" fontId="16" fillId="2" borderId="3" xfId="0" quotePrefix="1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left" vertical="center" wrapText="1"/>
    </xf>
    <xf numFmtId="0" fontId="14" fillId="2" borderId="7" xfId="0" quotePrefix="1" applyFont="1" applyFill="1" applyBorder="1" applyAlignment="1">
      <alignment horizontal="left" vertical="center"/>
    </xf>
    <xf numFmtId="0" fontId="15" fillId="2" borderId="7" xfId="0" quotePrefix="1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 wrapText="1"/>
    </xf>
    <xf numFmtId="4" fontId="3" fillId="2" borderId="7" xfId="0" applyNumberFormat="1" applyFont="1" applyFill="1" applyBorder="1" applyAlignment="1">
      <alignment horizontal="right"/>
    </xf>
    <xf numFmtId="0" fontId="9" fillId="2" borderId="7" xfId="0" quotePrefix="1" applyFont="1" applyFill="1" applyBorder="1" applyAlignment="1">
      <alignment horizontal="left" vertical="center"/>
    </xf>
    <xf numFmtId="0" fontId="16" fillId="2" borderId="7" xfId="0" quotePrefix="1" applyFont="1" applyFill="1" applyBorder="1" applyAlignment="1">
      <alignment horizontal="left" vertical="center"/>
    </xf>
    <xf numFmtId="0" fontId="16" fillId="2" borderId="7" xfId="0" applyFont="1" applyFill="1" applyBorder="1" applyAlignment="1">
      <alignment horizontal="left" vertical="center" wrapText="1"/>
    </xf>
    <xf numFmtId="4" fontId="13" fillId="2" borderId="7" xfId="0" applyNumberFormat="1" applyFont="1" applyFill="1" applyBorder="1" applyAlignment="1">
      <alignment horizontal="right"/>
    </xf>
    <xf numFmtId="0" fontId="14" fillId="2" borderId="6" xfId="0" quotePrefix="1" applyFont="1" applyFill="1" applyBorder="1" applyAlignment="1">
      <alignment horizontal="left" vertical="center"/>
    </xf>
    <xf numFmtId="0" fontId="15" fillId="2" borderId="6" xfId="0" quotePrefix="1" applyFont="1" applyFill="1" applyBorder="1" applyAlignment="1">
      <alignment horizontal="left" vertical="center"/>
    </xf>
    <xf numFmtId="0" fontId="14" fillId="2" borderId="6" xfId="0" applyFont="1" applyFill="1" applyBorder="1" applyAlignment="1">
      <alignment horizontal="left" vertical="center" wrapText="1"/>
    </xf>
    <xf numFmtId="4" fontId="13" fillId="2" borderId="3" xfId="0" applyNumberFormat="1" applyFont="1" applyFill="1" applyBorder="1" applyAlignment="1">
      <alignment horizontal="right"/>
    </xf>
    <xf numFmtId="0" fontId="14" fillId="2" borderId="3" xfId="0" quotePrefix="1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11" fillId="0" borderId="3" xfId="0" applyFont="1" applyBorder="1"/>
    <xf numFmtId="0" fontId="17" fillId="0" borderId="3" xfId="0" applyFont="1" applyBorder="1"/>
    <xf numFmtId="0" fontId="14" fillId="2" borderId="3" xfId="0" applyFont="1" applyFill="1" applyBorder="1" applyAlignment="1">
      <alignment horizontal="left" vertical="center"/>
    </xf>
    <xf numFmtId="4" fontId="11" fillId="0" borderId="3" xfId="0" applyNumberFormat="1" applyFont="1" applyBorder="1"/>
    <xf numFmtId="0" fontId="11" fillId="0" borderId="0" xfId="0" applyFont="1"/>
    <xf numFmtId="0" fontId="10" fillId="0" borderId="3" xfId="0" applyFont="1" applyBorder="1"/>
    <xf numFmtId="0" fontId="18" fillId="0" borderId="3" xfId="0" applyFont="1" applyBorder="1"/>
    <xf numFmtId="4" fontId="10" fillId="0" borderId="3" xfId="0" applyNumberFormat="1" applyFont="1" applyBorder="1"/>
    <xf numFmtId="0" fontId="18" fillId="0" borderId="0" xfId="0" applyFont="1"/>
    <xf numFmtId="0" fontId="16" fillId="2" borderId="3" xfId="0" quotePrefix="1" applyFont="1" applyFill="1" applyBorder="1" applyAlignment="1">
      <alignment horizontal="left" vertical="center" wrapText="1" indent="1"/>
    </xf>
    <xf numFmtId="0" fontId="16" fillId="2" borderId="3" xfId="0" applyFont="1" applyFill="1" applyBorder="1" applyAlignment="1">
      <alignment horizontal="left" vertical="center" indent="1"/>
    </xf>
    <xf numFmtId="49" fontId="16" fillId="2" borderId="3" xfId="0" applyNumberFormat="1" applyFont="1" applyFill="1" applyBorder="1" applyAlignment="1">
      <alignment horizontal="left" vertical="center" wrapText="1" indent="1"/>
    </xf>
    <xf numFmtId="0" fontId="16" fillId="2" borderId="3" xfId="0" applyFont="1" applyFill="1" applyBorder="1" applyAlignment="1">
      <alignment horizontal="left" vertical="center" wrapText="1" indent="1"/>
    </xf>
    <xf numFmtId="49" fontId="14" fillId="2" borderId="3" xfId="0" applyNumberFormat="1" applyFont="1" applyFill="1" applyBorder="1" applyAlignment="1">
      <alignment horizontal="left" vertical="center" wrapText="1"/>
    </xf>
    <xf numFmtId="49" fontId="16" fillId="2" borderId="3" xfId="0" quotePrefix="1" applyNumberFormat="1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 wrapText="1"/>
    </xf>
    <xf numFmtId="0" fontId="9" fillId="2" borderId="3" xfId="0" quotePrefix="1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9" fillId="2" borderId="4" xfId="0" applyFont="1" applyFill="1" applyBorder="1" applyAlignment="1">
      <alignment horizontal="left" vertical="center" wrapText="1"/>
    </xf>
    <xf numFmtId="3" fontId="13" fillId="2" borderId="4" xfId="0" applyNumberFormat="1" applyFont="1" applyFill="1" applyBorder="1" applyAlignment="1">
      <alignment horizontal="left" vertical="center"/>
    </xf>
    <xf numFmtId="3" fontId="13" fillId="2" borderId="3" xfId="0" applyNumberFormat="1" applyFont="1" applyFill="1" applyBorder="1" applyAlignment="1">
      <alignment horizontal="right" vertical="center"/>
    </xf>
    <xf numFmtId="4" fontId="13" fillId="2" borderId="3" xfId="0" applyNumberFormat="1" applyFont="1" applyFill="1" applyBorder="1" applyAlignment="1">
      <alignment horizontal="right" vertical="center"/>
    </xf>
    <xf numFmtId="49" fontId="3" fillId="3" borderId="1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4" fontId="3" fillId="3" borderId="4" xfId="0" applyNumberFormat="1" applyFont="1" applyFill="1" applyBorder="1" applyAlignment="1">
      <alignment horizontal="right" vertical="center"/>
    </xf>
    <xf numFmtId="4" fontId="3" fillId="3" borderId="3" xfId="0" applyNumberFormat="1" applyFont="1" applyFill="1" applyBorder="1" applyAlignment="1">
      <alignment horizontal="right" vertical="center"/>
    </xf>
    <xf numFmtId="49" fontId="3" fillId="4" borderId="1" xfId="0" applyNumberFormat="1" applyFont="1" applyFill="1" applyBorder="1" applyAlignment="1">
      <alignment horizontal="left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3" fillId="4" borderId="4" xfId="0" applyNumberFormat="1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left" vertical="center" wrapText="1"/>
    </xf>
    <xf numFmtId="4" fontId="3" fillId="4" borderId="4" xfId="0" applyNumberFormat="1" applyFont="1" applyFill="1" applyBorder="1" applyAlignment="1">
      <alignment horizontal="right" vertical="center"/>
    </xf>
    <xf numFmtId="4" fontId="3" fillId="4" borderId="3" xfId="0" applyNumberFormat="1" applyFont="1" applyFill="1" applyBorder="1" applyAlignment="1">
      <alignment horizontal="right" vertical="center"/>
    </xf>
    <xf numFmtId="0" fontId="16" fillId="2" borderId="3" xfId="0" quotePrefix="1" applyFont="1" applyFill="1" applyBorder="1" applyAlignment="1">
      <alignment vertical="center" wrapText="1"/>
    </xf>
    <xf numFmtId="4" fontId="13" fillId="2" borderId="4" xfId="0" applyNumberFormat="1" applyFont="1" applyFill="1" applyBorder="1" applyAlignment="1">
      <alignment horizontal="right" vertical="center"/>
    </xf>
    <xf numFmtId="0" fontId="20" fillId="0" borderId="3" xfId="0" applyFont="1" applyBorder="1" applyAlignment="1">
      <alignment horizontal="left" vertical="center"/>
    </xf>
    <xf numFmtId="4" fontId="3" fillId="2" borderId="4" xfId="0" applyNumberFormat="1" applyFont="1" applyFill="1" applyBorder="1" applyAlignment="1">
      <alignment horizontal="right" vertical="center"/>
    </xf>
    <xf numFmtId="4" fontId="3" fillId="2" borderId="3" xfId="0" applyNumberFormat="1" applyFont="1" applyFill="1" applyBorder="1" applyAlignment="1">
      <alignment horizontal="right" vertical="center"/>
    </xf>
    <xf numFmtId="0" fontId="21" fillId="0" borderId="3" xfId="0" applyFont="1" applyBorder="1" applyAlignment="1">
      <alignment horizontal="left" vertical="center"/>
    </xf>
    <xf numFmtId="0" fontId="18" fillId="0" borderId="3" xfId="0" applyFont="1" applyBorder="1" applyAlignment="1">
      <alignment wrapText="1" shrinkToFit="1"/>
    </xf>
    <xf numFmtId="0" fontId="17" fillId="4" borderId="3" xfId="0" applyFont="1" applyFill="1" applyBorder="1"/>
    <xf numFmtId="0" fontId="17" fillId="0" borderId="3" xfId="0" applyFont="1" applyBorder="1" applyAlignment="1">
      <alignment wrapText="1"/>
    </xf>
    <xf numFmtId="2" fontId="10" fillId="0" borderId="3" xfId="0" applyNumberFormat="1" applyFont="1" applyBorder="1"/>
    <xf numFmtId="4" fontId="10" fillId="0" borderId="7" xfId="0" applyNumberFormat="1" applyFont="1" applyBorder="1"/>
    <xf numFmtId="2" fontId="10" fillId="0" borderId="0" xfId="0" applyNumberFormat="1" applyFont="1"/>
    <xf numFmtId="4" fontId="10" fillId="0" borderId="0" xfId="0" applyNumberFormat="1" applyFont="1"/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4" fontId="10" fillId="0" borderId="3" xfId="0" applyNumberFormat="1" applyFont="1" applyBorder="1" applyAlignment="1">
      <alignment horizontal="right" vertical="center"/>
    </xf>
    <xf numFmtId="4" fontId="10" fillId="0" borderId="3" xfId="0" applyNumberFormat="1" applyFont="1" applyBorder="1" applyAlignment="1">
      <alignment horizontal="right"/>
    </xf>
    <xf numFmtId="4" fontId="11" fillId="0" borderId="3" xfId="0" applyNumberFormat="1" applyFont="1" applyBorder="1" applyAlignment="1">
      <alignment horizontal="right"/>
    </xf>
    <xf numFmtId="4" fontId="11" fillId="4" borderId="3" xfId="0" applyNumberFormat="1" applyFont="1" applyFill="1" applyBorder="1"/>
    <xf numFmtId="4" fontId="11" fillId="4" borderId="3" xfId="0" applyNumberFormat="1" applyFont="1" applyFill="1" applyBorder="1" applyAlignment="1">
      <alignment horizontal="right"/>
    </xf>
    <xf numFmtId="4" fontId="3" fillId="0" borderId="0" xfId="0" applyNumberFormat="1" applyFont="1" applyAlignment="1">
      <alignment horizontal="center" vertical="center" wrapText="1"/>
    </xf>
    <xf numFmtId="4" fontId="3" fillId="3" borderId="3" xfId="0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/>
    </xf>
    <xf numFmtId="4" fontId="19" fillId="2" borderId="3" xfId="0" applyNumberFormat="1" applyFont="1" applyFill="1" applyBorder="1" applyAlignment="1">
      <alignment horizontal="right"/>
    </xf>
    <xf numFmtId="4" fontId="18" fillId="0" borderId="3" xfId="0" applyNumberFormat="1" applyFont="1" applyBorder="1"/>
    <xf numFmtId="0" fontId="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1" fillId="0" borderId="5" xfId="0" applyFont="1" applyBorder="1" applyAlignment="1">
      <alignment horizontal="right" vertical="center"/>
    </xf>
    <xf numFmtId="0" fontId="3" fillId="0" borderId="3" xfId="0" quotePrefix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" fontId="3" fillId="3" borderId="3" xfId="0" applyNumberFormat="1" applyFont="1" applyFill="1" applyBorder="1" applyAlignment="1">
      <alignment horizontal="right"/>
    </xf>
    <xf numFmtId="4" fontId="3" fillId="0" borderId="3" xfId="0" applyNumberFormat="1" applyFont="1" applyBorder="1" applyAlignment="1">
      <alignment horizontal="right"/>
    </xf>
    <xf numFmtId="0" fontId="14" fillId="3" borderId="1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/>
    <xf numFmtId="4" fontId="3" fillId="3" borderId="3" xfId="0" applyNumberFormat="1" applyFont="1" applyFill="1" applyBorder="1" applyAlignment="1">
      <alignment horizontal="right" vertical="center" wrapText="1"/>
    </xf>
    <xf numFmtId="0" fontId="14" fillId="0" borderId="0" xfId="0" quotePrefix="1" applyFont="1" applyAlignment="1">
      <alignment horizontal="left" wrapText="1"/>
    </xf>
    <xf numFmtId="0" fontId="9" fillId="0" borderId="0" xfId="0" applyFont="1" applyAlignment="1">
      <alignment wrapText="1"/>
    </xf>
    <xf numFmtId="3" fontId="3" fillId="0" borderId="0" xfId="0" applyNumberFormat="1" applyFont="1" applyAlignment="1">
      <alignment horizontal="right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wrapText="1"/>
    </xf>
    <xf numFmtId="0" fontId="22" fillId="0" borderId="0" xfId="0" applyFont="1" applyAlignment="1">
      <alignment horizontal="center"/>
    </xf>
    <xf numFmtId="0" fontId="22" fillId="0" borderId="0" xfId="0" applyFont="1"/>
    <xf numFmtId="0" fontId="3" fillId="0" borderId="5" xfId="0" applyFont="1" applyBorder="1" applyAlignment="1">
      <alignment horizontal="left" wrapText="1"/>
    </xf>
    <xf numFmtId="0" fontId="3" fillId="0" borderId="1" xfId="0" quotePrefix="1" applyFont="1" applyBorder="1" applyAlignment="1">
      <alignment horizontal="center" wrapText="1"/>
    </xf>
    <xf numFmtId="0" fontId="3" fillId="0" borderId="2" xfId="0" quotePrefix="1" applyFont="1" applyBorder="1" applyAlignment="1">
      <alignment horizontal="center" wrapText="1"/>
    </xf>
    <xf numFmtId="0" fontId="3" fillId="0" borderId="4" xfId="0" quotePrefix="1" applyFont="1" applyBorder="1" applyAlignment="1">
      <alignment horizontal="center" wrapText="1"/>
    </xf>
    <xf numFmtId="0" fontId="14" fillId="0" borderId="1" xfId="0" quotePrefix="1" applyFont="1" applyBorder="1" applyAlignment="1">
      <alignment horizontal="left" vertical="center"/>
    </xf>
    <xf numFmtId="0" fontId="9" fillId="0" borderId="2" xfId="0" applyFont="1" applyBorder="1" applyAlignment="1">
      <alignment vertical="center"/>
    </xf>
    <xf numFmtId="0" fontId="14" fillId="0" borderId="1" xfId="0" quotePrefix="1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3" fillId="0" borderId="3" xfId="0" quotePrefix="1" applyFont="1" applyBorder="1" applyAlignment="1">
      <alignment horizontal="center" wrapText="1"/>
    </xf>
    <xf numFmtId="0" fontId="14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/>
    </xf>
    <xf numFmtId="0" fontId="14" fillId="0" borderId="1" xfId="0" applyFont="1" applyBorder="1" applyAlignment="1">
      <alignment horizontal="left" vertical="center" wrapText="1"/>
    </xf>
    <xf numFmtId="0" fontId="9" fillId="2" borderId="0" xfId="0" applyFont="1" applyFill="1" applyAlignment="1">
      <alignment horizontal="left" wrapText="1"/>
    </xf>
    <xf numFmtId="0" fontId="8" fillId="2" borderId="0" xfId="0" applyFont="1" applyFill="1" applyAlignment="1">
      <alignment horizontal="center" vertical="center" wrapText="1"/>
    </xf>
    <xf numFmtId="0" fontId="14" fillId="3" borderId="1" xfId="0" quotePrefix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" fontId="3" fillId="2" borderId="7" xfId="0" applyNumberFormat="1" applyFont="1" applyFill="1" applyBorder="1" applyAlignment="1">
      <alignment horizontal="right"/>
    </xf>
    <xf numFmtId="4" fontId="3" fillId="2" borderId="6" xfId="0" applyNumberFormat="1" applyFont="1" applyFill="1" applyBorder="1" applyAlignment="1">
      <alignment horizontal="right"/>
    </xf>
    <xf numFmtId="4" fontId="11" fillId="0" borderId="3" xfId="0" applyNumberFormat="1" applyFont="1" applyBorder="1" applyAlignment="1">
      <alignment horizontal="right"/>
    </xf>
    <xf numFmtId="0" fontId="11" fillId="0" borderId="3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49" fontId="10" fillId="0" borderId="3" xfId="0" applyNumberFormat="1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11" fillId="4" borderId="1" xfId="0" applyNumberFormat="1" applyFont="1" applyFill="1" applyBorder="1" applyAlignment="1">
      <alignment horizontal="left"/>
    </xf>
    <xf numFmtId="49" fontId="11" fillId="4" borderId="2" xfId="0" applyNumberFormat="1" applyFont="1" applyFill="1" applyBorder="1" applyAlignment="1">
      <alignment horizontal="left"/>
    </xf>
    <xf numFmtId="49" fontId="11" fillId="4" borderId="4" xfId="0" applyNumberFormat="1" applyFont="1" applyFill="1" applyBorder="1" applyAlignment="1">
      <alignment horizontal="left"/>
    </xf>
    <xf numFmtId="49" fontId="10" fillId="0" borderId="1" xfId="0" applyNumberFormat="1" applyFont="1" applyBorder="1" applyAlignment="1">
      <alignment horizontal="left"/>
    </xf>
    <xf numFmtId="49" fontId="10" fillId="0" borderId="2" xfId="0" applyNumberFormat="1" applyFont="1" applyBorder="1" applyAlignment="1">
      <alignment horizontal="left"/>
    </xf>
    <xf numFmtId="49" fontId="10" fillId="0" borderId="4" xfId="0" applyNumberFormat="1" applyFont="1" applyBorder="1" applyAlignment="1">
      <alignment horizontal="left"/>
    </xf>
    <xf numFmtId="0" fontId="10" fillId="0" borderId="0" xfId="0" applyFont="1" applyAlignment="1">
      <alignment horizontal="left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49" fontId="13" fillId="2" borderId="1" xfId="0" applyNumberFormat="1" applyFont="1" applyFill="1" applyBorder="1" applyAlignment="1">
      <alignment horizontal="left" vertical="center" wrapText="1"/>
    </xf>
    <xf numFmtId="49" fontId="13" fillId="2" borderId="2" xfId="0" applyNumberFormat="1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horizontal="left" vertical="center" wrapText="1"/>
    </xf>
    <xf numFmtId="49" fontId="13" fillId="2" borderId="3" xfId="0" applyNumberFormat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0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</cellXfs>
  <cellStyles count="2">
    <cellStyle name="Normalno" xfId="0" builtinId="0"/>
    <cellStyle name="Obič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39"/>
  <sheetViews>
    <sheetView workbookViewId="0">
      <selection activeCell="B12" sqref="B12:K13"/>
    </sheetView>
  </sheetViews>
  <sheetFormatPr defaultRowHeight="14.25" x14ac:dyDescent="0.2"/>
  <cols>
    <col min="1" max="5" width="9.140625" style="4"/>
    <col min="6" max="9" width="25.28515625" style="4" customWidth="1"/>
    <col min="10" max="11" width="15.7109375" style="4" customWidth="1"/>
    <col min="12" max="16384" width="9.140625" style="4"/>
  </cols>
  <sheetData>
    <row r="1" spans="2:44" x14ac:dyDescent="0.2">
      <c r="B1" s="5"/>
      <c r="C1" s="5"/>
      <c r="D1" s="5"/>
      <c r="E1" s="5"/>
      <c r="F1" s="5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</row>
    <row r="2" spans="2:44" s="5" customFormat="1" x14ac:dyDescent="0.2">
      <c r="B2" s="136" t="s">
        <v>215</v>
      </c>
      <c r="C2" s="136"/>
      <c r="D2" s="136"/>
      <c r="E2" s="136"/>
      <c r="F2" s="136"/>
      <c r="G2" s="136"/>
      <c r="H2" s="136"/>
      <c r="I2" s="136"/>
      <c r="J2" s="136"/>
      <c r="K2" s="136"/>
    </row>
    <row r="3" spans="2:44" s="5" customFormat="1" x14ac:dyDescent="0.2">
      <c r="B3" s="136"/>
      <c r="C3" s="136"/>
      <c r="D3" s="136"/>
      <c r="E3" s="136"/>
      <c r="F3" s="136"/>
      <c r="G3" s="136"/>
      <c r="H3" s="136"/>
      <c r="I3" s="136"/>
      <c r="J3" s="136"/>
      <c r="K3" s="136"/>
    </row>
    <row r="4" spans="2:44" x14ac:dyDescent="0.2">
      <c r="B4" s="136"/>
      <c r="C4" s="136"/>
      <c r="D4" s="136"/>
      <c r="E4" s="136"/>
      <c r="F4" s="136"/>
      <c r="G4" s="136"/>
      <c r="H4" s="136"/>
      <c r="I4" s="136"/>
      <c r="J4" s="136"/>
      <c r="K4" s="136"/>
    </row>
    <row r="5" spans="2:44" x14ac:dyDescent="0.2">
      <c r="B5" s="7"/>
      <c r="C5" s="7"/>
      <c r="D5" s="7"/>
      <c r="E5" s="7"/>
      <c r="F5" s="7"/>
      <c r="G5" s="7"/>
      <c r="H5" s="7"/>
      <c r="I5" s="7"/>
      <c r="J5" s="7"/>
      <c r="K5" s="7"/>
    </row>
    <row r="6" spans="2:44" ht="42" customHeight="1" x14ac:dyDescent="0.2">
      <c r="B6" s="145" t="s">
        <v>166</v>
      </c>
      <c r="C6" s="145"/>
      <c r="D6" s="145"/>
      <c r="E6" s="145"/>
      <c r="F6" s="145"/>
      <c r="G6" s="145"/>
      <c r="H6" s="145"/>
      <c r="I6" s="145"/>
      <c r="J6" s="145"/>
      <c r="K6" s="145"/>
    </row>
    <row r="7" spans="2:44" ht="18" customHeight="1" x14ac:dyDescent="0.2">
      <c r="B7" s="10"/>
      <c r="C7" s="10"/>
      <c r="D7" s="10"/>
      <c r="E7" s="10"/>
      <c r="F7" s="10"/>
      <c r="G7" s="10"/>
      <c r="H7" s="10"/>
      <c r="I7" s="10"/>
      <c r="J7" s="10"/>
    </row>
    <row r="8" spans="2:44" ht="15.75" customHeight="1" x14ac:dyDescent="0.2">
      <c r="B8" s="145" t="s">
        <v>10</v>
      </c>
      <c r="C8" s="145"/>
      <c r="D8" s="145"/>
      <c r="E8" s="145"/>
      <c r="F8" s="145"/>
      <c r="G8" s="145"/>
      <c r="H8" s="145"/>
      <c r="I8" s="145"/>
      <c r="J8" s="145"/>
      <c r="K8" s="145"/>
    </row>
    <row r="9" spans="2:44" ht="36" customHeight="1" x14ac:dyDescent="0.2">
      <c r="B9" s="139"/>
      <c r="C9" s="139"/>
      <c r="D9" s="139"/>
      <c r="E9" s="10"/>
      <c r="F9" s="10"/>
      <c r="G9" s="10"/>
      <c r="H9" s="10"/>
      <c r="I9" s="12"/>
      <c r="J9" s="12"/>
    </row>
    <row r="10" spans="2:44" ht="18" customHeight="1" x14ac:dyDescent="0.2">
      <c r="B10" s="145" t="s">
        <v>52</v>
      </c>
      <c r="C10" s="145"/>
      <c r="D10" s="145"/>
      <c r="E10" s="145"/>
      <c r="F10" s="145"/>
      <c r="G10" s="145"/>
      <c r="H10" s="145"/>
      <c r="I10" s="145"/>
      <c r="J10" s="145"/>
      <c r="K10" s="145"/>
    </row>
    <row r="11" spans="2:44" ht="15" customHeight="1" x14ac:dyDescent="0.2">
      <c r="B11" s="103"/>
      <c r="C11" s="103"/>
      <c r="D11" s="103"/>
      <c r="E11" s="10"/>
      <c r="F11" s="10"/>
      <c r="G11" s="10"/>
      <c r="H11" s="10"/>
      <c r="I11" s="12"/>
      <c r="J11" s="12"/>
    </row>
    <row r="12" spans="2:44" ht="15" customHeight="1" x14ac:dyDescent="0.2">
      <c r="B12" s="137" t="s">
        <v>218</v>
      </c>
      <c r="C12" s="137"/>
      <c r="D12" s="137"/>
      <c r="E12" s="137"/>
      <c r="F12" s="137"/>
      <c r="G12" s="137"/>
      <c r="H12" s="137"/>
      <c r="I12" s="137"/>
      <c r="J12" s="137"/>
      <c r="K12" s="137"/>
    </row>
    <row r="13" spans="2:44" ht="15" customHeight="1" x14ac:dyDescent="0.2">
      <c r="B13" s="137"/>
      <c r="C13" s="137"/>
      <c r="D13" s="137"/>
      <c r="E13" s="137"/>
      <c r="F13" s="137"/>
      <c r="G13" s="137"/>
      <c r="H13" s="137"/>
      <c r="I13" s="137"/>
      <c r="J13" s="137"/>
      <c r="K13" s="137"/>
    </row>
    <row r="14" spans="2:44" ht="15" customHeight="1" x14ac:dyDescent="0.2">
      <c r="B14" s="104"/>
      <c r="C14" s="104"/>
      <c r="D14" s="104"/>
      <c r="E14" s="104"/>
      <c r="F14" s="104"/>
      <c r="G14" s="104"/>
      <c r="H14" s="104"/>
      <c r="I14" s="104"/>
      <c r="J14" s="104"/>
      <c r="K14" s="104"/>
    </row>
    <row r="15" spans="2:44" ht="15" customHeight="1" x14ac:dyDescent="0.2">
      <c r="B15" s="103"/>
      <c r="C15" s="103"/>
      <c r="D15" s="103"/>
      <c r="E15" s="103"/>
      <c r="F15" s="103"/>
      <c r="G15" s="103"/>
      <c r="H15" s="103"/>
      <c r="I15" s="103"/>
      <c r="J15" s="103"/>
      <c r="K15" s="103"/>
    </row>
    <row r="16" spans="2:44" ht="18" customHeight="1" x14ac:dyDescent="0.2">
      <c r="B16" s="145" t="s">
        <v>43</v>
      </c>
      <c r="C16" s="145"/>
      <c r="D16" s="145"/>
      <c r="E16" s="145"/>
      <c r="F16" s="145"/>
      <c r="G16" s="145"/>
      <c r="H16" s="145"/>
      <c r="I16" s="145"/>
      <c r="J16" s="145"/>
      <c r="K16" s="145"/>
    </row>
    <row r="17" spans="2:11" ht="18" customHeight="1" x14ac:dyDescent="0.2">
      <c r="B17" s="10"/>
      <c r="C17" s="105"/>
      <c r="D17" s="105"/>
      <c r="E17" s="105"/>
      <c r="F17" s="105"/>
      <c r="G17" s="105"/>
      <c r="H17" s="105"/>
      <c r="I17" s="105"/>
      <c r="J17" s="105"/>
    </row>
    <row r="18" spans="2:11" ht="15" x14ac:dyDescent="0.25">
      <c r="B18" s="123" t="s">
        <v>44</v>
      </c>
      <c r="C18" s="123"/>
      <c r="D18" s="123"/>
      <c r="E18" s="123"/>
      <c r="F18" s="123"/>
      <c r="G18" s="8"/>
      <c r="H18" s="8"/>
      <c r="I18" s="8"/>
      <c r="J18" s="106"/>
    </row>
    <row r="19" spans="2:11" ht="45" x14ac:dyDescent="0.25">
      <c r="B19" s="124" t="s">
        <v>5</v>
      </c>
      <c r="C19" s="125"/>
      <c r="D19" s="125"/>
      <c r="E19" s="125"/>
      <c r="F19" s="126"/>
      <c r="G19" s="107" t="s">
        <v>216</v>
      </c>
      <c r="H19" s="108" t="s">
        <v>35</v>
      </c>
      <c r="I19" s="107" t="s">
        <v>168</v>
      </c>
      <c r="J19" s="108" t="s">
        <v>14</v>
      </c>
      <c r="K19" s="108" t="s">
        <v>34</v>
      </c>
    </row>
    <row r="20" spans="2:11" ht="15" x14ac:dyDescent="0.25">
      <c r="B20" s="131">
        <v>1</v>
      </c>
      <c r="C20" s="131"/>
      <c r="D20" s="131"/>
      <c r="E20" s="131"/>
      <c r="F20" s="124"/>
      <c r="G20" s="107">
        <v>2</v>
      </c>
      <c r="H20" s="108">
        <v>3</v>
      </c>
      <c r="I20" s="108">
        <v>4</v>
      </c>
      <c r="J20" s="108" t="s">
        <v>139</v>
      </c>
      <c r="K20" s="108" t="s">
        <v>140</v>
      </c>
    </row>
    <row r="21" spans="2:11" ht="15" x14ac:dyDescent="0.25">
      <c r="B21" s="132" t="s">
        <v>0</v>
      </c>
      <c r="C21" s="133"/>
      <c r="D21" s="133"/>
      <c r="E21" s="133"/>
      <c r="F21" s="134"/>
      <c r="G21" s="109">
        <f>G22+G23</f>
        <v>131499.01999999999</v>
      </c>
      <c r="H21" s="109">
        <f t="shared" ref="H21:I21" si="0">H22+H23</f>
        <v>145840</v>
      </c>
      <c r="I21" s="109">
        <f t="shared" si="0"/>
        <v>143321.66</v>
      </c>
      <c r="J21" s="109">
        <f>I21/G21*100</f>
        <v>108.99066776315141</v>
      </c>
      <c r="K21" s="109">
        <f>I21/H21*100</f>
        <v>98.273217224355463</v>
      </c>
    </row>
    <row r="22" spans="2:11" ht="15" x14ac:dyDescent="0.25">
      <c r="B22" s="135" t="s">
        <v>36</v>
      </c>
      <c r="C22" s="130"/>
      <c r="D22" s="130"/>
      <c r="E22" s="130"/>
      <c r="F22" s="128"/>
      <c r="G22" s="110">
        <f>' Račun prihoda i rashoda'!G13</f>
        <v>131499.01999999999</v>
      </c>
      <c r="H22" s="110">
        <f>' Račun prihoda i rashoda'!H13</f>
        <v>145840</v>
      </c>
      <c r="I22" s="110">
        <f>' Račun prihoda i rashoda'!I13</f>
        <v>143321.66</v>
      </c>
      <c r="J22" s="110">
        <f t="shared" ref="J22:J27" si="1">I22/G22*100</f>
        <v>108.99066776315141</v>
      </c>
      <c r="K22" s="110">
        <f t="shared" ref="K22:K26" si="2">I22/H22*100</f>
        <v>98.273217224355463</v>
      </c>
    </row>
    <row r="23" spans="2:11" ht="15" x14ac:dyDescent="0.25">
      <c r="B23" s="127" t="s">
        <v>41</v>
      </c>
      <c r="C23" s="128"/>
      <c r="D23" s="128"/>
      <c r="E23" s="128"/>
      <c r="F23" s="128"/>
      <c r="G23" s="110"/>
      <c r="H23" s="110"/>
      <c r="I23" s="110"/>
      <c r="J23" s="110"/>
      <c r="K23" s="110"/>
    </row>
    <row r="24" spans="2:11" ht="15" x14ac:dyDescent="0.25">
      <c r="B24" s="111" t="s">
        <v>1</v>
      </c>
      <c r="C24" s="112"/>
      <c r="D24" s="112"/>
      <c r="E24" s="112"/>
      <c r="F24" s="112"/>
      <c r="G24" s="109">
        <f>G25+G26</f>
        <v>130475.56</v>
      </c>
      <c r="H24" s="109">
        <f t="shared" ref="H24:I24" si="3">H25+H26</f>
        <v>145840</v>
      </c>
      <c r="I24" s="109">
        <f t="shared" si="3"/>
        <v>143876.72000000003</v>
      </c>
      <c r="J24" s="109">
        <f t="shared" si="1"/>
        <v>110.27101167452361</v>
      </c>
      <c r="K24" s="109">
        <f t="shared" si="2"/>
        <v>98.653812397147576</v>
      </c>
    </row>
    <row r="25" spans="2:11" ht="15" x14ac:dyDescent="0.25">
      <c r="B25" s="129" t="s">
        <v>37</v>
      </c>
      <c r="C25" s="130"/>
      <c r="D25" s="130"/>
      <c r="E25" s="130"/>
      <c r="F25" s="130"/>
      <c r="G25" s="110">
        <f>' Račun prihoda i rashoda'!G40</f>
        <v>130475.56</v>
      </c>
      <c r="H25" s="110">
        <f>' Račun prihoda i rashoda'!H40</f>
        <v>145629</v>
      </c>
      <c r="I25" s="110">
        <f>' Račun prihoda i rashoda'!I40</f>
        <v>143666.12000000002</v>
      </c>
      <c r="J25" s="110">
        <f t="shared" si="1"/>
        <v>110.10960213544976</v>
      </c>
      <c r="K25" s="110">
        <f t="shared" si="2"/>
        <v>98.652136593672978</v>
      </c>
    </row>
    <row r="26" spans="2:11" ht="15" x14ac:dyDescent="0.25">
      <c r="B26" s="127" t="s">
        <v>38</v>
      </c>
      <c r="C26" s="128"/>
      <c r="D26" s="128"/>
      <c r="E26" s="128"/>
      <c r="F26" s="128"/>
      <c r="G26" s="110">
        <f>' Račun prihoda i rashoda'!G80</f>
        <v>0</v>
      </c>
      <c r="H26" s="110">
        <f>' Račun prihoda i rashoda'!H80</f>
        <v>211</v>
      </c>
      <c r="I26" s="110">
        <f>' Račun prihoda i rashoda'!I80</f>
        <v>210.6</v>
      </c>
      <c r="J26" s="110"/>
      <c r="K26" s="110">
        <f t="shared" si="2"/>
        <v>99.810426540284354</v>
      </c>
    </row>
    <row r="27" spans="2:11" ht="15" x14ac:dyDescent="0.25">
      <c r="B27" s="138" t="s">
        <v>45</v>
      </c>
      <c r="C27" s="133"/>
      <c r="D27" s="133"/>
      <c r="E27" s="133"/>
      <c r="F27" s="133"/>
      <c r="G27" s="109">
        <f>G21-G24</f>
        <v>1023.4599999999919</v>
      </c>
      <c r="H27" s="109">
        <f t="shared" ref="H27:I27" si="4">H21-H24</f>
        <v>0</v>
      </c>
      <c r="I27" s="109">
        <f t="shared" si="4"/>
        <v>-555.06000000002678</v>
      </c>
      <c r="J27" s="109">
        <f t="shared" si="1"/>
        <v>-54.233677916091608</v>
      </c>
      <c r="K27" s="109"/>
    </row>
    <row r="28" spans="2:11" ht="15" x14ac:dyDescent="0.2">
      <c r="B28" s="10"/>
      <c r="C28" s="113"/>
      <c r="D28" s="113"/>
      <c r="E28" s="113"/>
      <c r="F28" s="113"/>
      <c r="G28" s="113"/>
      <c r="H28" s="113"/>
      <c r="I28" s="114"/>
      <c r="J28" s="114"/>
      <c r="K28" s="114"/>
    </row>
    <row r="29" spans="2:11" ht="18" customHeight="1" x14ac:dyDescent="0.25">
      <c r="B29" s="123" t="s">
        <v>46</v>
      </c>
      <c r="C29" s="123"/>
      <c r="D29" s="123"/>
      <c r="E29" s="123"/>
      <c r="F29" s="123"/>
      <c r="G29" s="113"/>
      <c r="H29" s="113"/>
      <c r="I29" s="114"/>
      <c r="J29" s="114"/>
      <c r="K29" s="114"/>
    </row>
    <row r="30" spans="2:11" ht="45" x14ac:dyDescent="0.25">
      <c r="B30" s="124" t="s">
        <v>5</v>
      </c>
      <c r="C30" s="125"/>
      <c r="D30" s="125"/>
      <c r="E30" s="125"/>
      <c r="F30" s="126"/>
      <c r="G30" s="107" t="s">
        <v>216</v>
      </c>
      <c r="H30" s="108" t="s">
        <v>35</v>
      </c>
      <c r="I30" s="107" t="s">
        <v>168</v>
      </c>
      <c r="J30" s="108" t="s">
        <v>14</v>
      </c>
      <c r="K30" s="108" t="s">
        <v>34</v>
      </c>
    </row>
    <row r="31" spans="2:11" ht="15" x14ac:dyDescent="0.25">
      <c r="B31" s="131">
        <v>1</v>
      </c>
      <c r="C31" s="131"/>
      <c r="D31" s="131"/>
      <c r="E31" s="131"/>
      <c r="F31" s="124"/>
      <c r="G31" s="107">
        <v>2</v>
      </c>
      <c r="H31" s="108">
        <v>3</v>
      </c>
      <c r="I31" s="108">
        <v>4</v>
      </c>
      <c r="J31" s="108" t="s">
        <v>139</v>
      </c>
      <c r="K31" s="108" t="s">
        <v>140</v>
      </c>
    </row>
    <row r="32" spans="2:11" ht="15.75" customHeight="1" x14ac:dyDescent="0.25">
      <c r="B32" s="135" t="s">
        <v>39</v>
      </c>
      <c r="C32" s="143"/>
      <c r="D32" s="143"/>
      <c r="E32" s="143"/>
      <c r="F32" s="144"/>
      <c r="G32" s="110"/>
      <c r="H32" s="110"/>
      <c r="I32" s="110"/>
      <c r="J32" s="108"/>
      <c r="K32" s="110"/>
    </row>
    <row r="33" spans="1:42" ht="15" x14ac:dyDescent="0.25">
      <c r="B33" s="135" t="s">
        <v>40</v>
      </c>
      <c r="C33" s="130"/>
      <c r="D33" s="130"/>
      <c r="E33" s="130"/>
      <c r="F33" s="130"/>
      <c r="G33" s="110"/>
      <c r="H33" s="110"/>
      <c r="I33" s="110"/>
      <c r="J33" s="108"/>
      <c r="K33" s="110"/>
    </row>
    <row r="34" spans="1:42" s="9" customFormat="1" ht="15" customHeight="1" x14ac:dyDescent="0.25">
      <c r="A34" s="4"/>
      <c r="B34" s="140" t="s">
        <v>42</v>
      </c>
      <c r="C34" s="141"/>
      <c r="D34" s="141"/>
      <c r="E34" s="141"/>
      <c r="F34" s="142"/>
      <c r="G34" s="109"/>
      <c r="H34" s="109"/>
      <c r="I34" s="109"/>
      <c r="J34" s="14"/>
      <c r="K34" s="109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</row>
    <row r="35" spans="1:42" s="9" customFormat="1" ht="15" customHeight="1" x14ac:dyDescent="0.25">
      <c r="A35" s="4"/>
      <c r="B35" s="140" t="s">
        <v>47</v>
      </c>
      <c r="C35" s="141"/>
      <c r="D35" s="141"/>
      <c r="E35" s="141"/>
      <c r="F35" s="142"/>
      <c r="G35" s="109">
        <v>-9147.74</v>
      </c>
      <c r="H35" s="109"/>
      <c r="I35" s="109">
        <v>-8124.28</v>
      </c>
      <c r="J35" s="115">
        <f t="shared" ref="J35:J36" si="5">I35/G35*100</f>
        <v>88.811881404587368</v>
      </c>
      <c r="K35" s="109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</row>
    <row r="36" spans="1:42" ht="15" x14ac:dyDescent="0.25">
      <c r="B36" s="138" t="s">
        <v>48</v>
      </c>
      <c r="C36" s="133"/>
      <c r="D36" s="133"/>
      <c r="E36" s="133"/>
      <c r="F36" s="133"/>
      <c r="G36" s="109">
        <f>G27+G35</f>
        <v>-8124.2800000000079</v>
      </c>
      <c r="H36" s="109"/>
      <c r="I36" s="109">
        <f>I27+I35</f>
        <v>-8679.3400000000256</v>
      </c>
      <c r="J36" s="115">
        <f t="shared" si="5"/>
        <v>106.83211312264001</v>
      </c>
      <c r="K36" s="109"/>
    </row>
    <row r="37" spans="1:42" ht="15" x14ac:dyDescent="0.25">
      <c r="B37" s="116"/>
      <c r="C37" s="117"/>
      <c r="D37" s="117"/>
      <c r="E37" s="117"/>
      <c r="F37" s="117"/>
      <c r="G37" s="118"/>
      <c r="H37" s="118"/>
      <c r="I37" s="118"/>
      <c r="J37" s="118"/>
    </row>
    <row r="39" spans="1:42" s="5" customFormat="1" x14ac:dyDescent="0.2"/>
    <row r="40" spans="1:42" s="5" customFormat="1" x14ac:dyDescent="0.2"/>
    <row r="41" spans="1:42" s="5" customFormat="1" x14ac:dyDescent="0.2"/>
    <row r="42" spans="1:42" s="5" customFormat="1" x14ac:dyDescent="0.2"/>
    <row r="43" spans="1:42" s="5" customFormat="1" x14ac:dyDescent="0.2"/>
    <row r="44" spans="1:42" s="5" customFormat="1" x14ac:dyDescent="0.2"/>
    <row r="45" spans="1:42" s="5" customFormat="1" x14ac:dyDescent="0.2"/>
    <row r="46" spans="1:42" s="5" customFormat="1" x14ac:dyDescent="0.2"/>
    <row r="47" spans="1:42" s="5" customFormat="1" x14ac:dyDescent="0.2"/>
    <row r="48" spans="1:42" s="5" customFormat="1" x14ac:dyDescent="0.2"/>
    <row r="49" s="5" customFormat="1" x14ac:dyDescent="0.2"/>
    <row r="50" s="5" customFormat="1" x14ac:dyDescent="0.2"/>
    <row r="51" s="5" customFormat="1" x14ac:dyDescent="0.2"/>
    <row r="52" s="5" customFormat="1" x14ac:dyDescent="0.2"/>
    <row r="53" s="5" customFormat="1" x14ac:dyDescent="0.2"/>
    <row r="54" s="5" customFormat="1" x14ac:dyDescent="0.2"/>
    <row r="55" s="5" customFormat="1" x14ac:dyDescent="0.2"/>
    <row r="56" s="5" customFormat="1" x14ac:dyDescent="0.2"/>
    <row r="57" s="5" customFormat="1" x14ac:dyDescent="0.2"/>
    <row r="58" s="5" customFormat="1" x14ac:dyDescent="0.2"/>
    <row r="59" s="5" customFormat="1" x14ac:dyDescent="0.2"/>
    <row r="60" s="5" customFormat="1" x14ac:dyDescent="0.2"/>
    <row r="61" s="5" customFormat="1" x14ac:dyDescent="0.2"/>
    <row r="62" s="5" customFormat="1" x14ac:dyDescent="0.2"/>
    <row r="63" s="5" customFormat="1" x14ac:dyDescent="0.2"/>
    <row r="64" s="5" customFormat="1" x14ac:dyDescent="0.2"/>
    <row r="65" s="5" customFormat="1" x14ac:dyDescent="0.2"/>
    <row r="66" s="5" customFormat="1" x14ac:dyDescent="0.2"/>
    <row r="67" s="5" customFormat="1" x14ac:dyDescent="0.2"/>
    <row r="68" s="5" customFormat="1" x14ac:dyDescent="0.2"/>
    <row r="69" s="5" customFormat="1" x14ac:dyDescent="0.2"/>
    <row r="70" s="5" customFormat="1" x14ac:dyDescent="0.2"/>
    <row r="71" s="5" customFormat="1" x14ac:dyDescent="0.2"/>
    <row r="72" s="5" customFormat="1" x14ac:dyDescent="0.2"/>
    <row r="73" s="5" customFormat="1" x14ac:dyDescent="0.2"/>
    <row r="74" s="5" customFormat="1" x14ac:dyDescent="0.2"/>
    <row r="75" s="5" customFormat="1" x14ac:dyDescent="0.2"/>
    <row r="76" s="5" customFormat="1" x14ac:dyDescent="0.2"/>
    <row r="77" s="5" customFormat="1" x14ac:dyDescent="0.2"/>
    <row r="78" s="5" customFormat="1" x14ac:dyDescent="0.2"/>
    <row r="79" s="5" customFormat="1" x14ac:dyDescent="0.2"/>
    <row r="80" s="5" customFormat="1" x14ac:dyDescent="0.2"/>
    <row r="81" s="5" customFormat="1" x14ac:dyDescent="0.2"/>
    <row r="82" s="5" customFormat="1" x14ac:dyDescent="0.2"/>
    <row r="83" s="5" customFormat="1" x14ac:dyDescent="0.2"/>
    <row r="84" s="5" customFormat="1" x14ac:dyDescent="0.2"/>
    <row r="85" s="5" customFormat="1" x14ac:dyDescent="0.2"/>
    <row r="86" s="5" customFormat="1" x14ac:dyDescent="0.2"/>
    <row r="87" s="5" customFormat="1" x14ac:dyDescent="0.2"/>
    <row r="88" s="5" customFormat="1" x14ac:dyDescent="0.2"/>
    <row r="89" s="5" customFormat="1" x14ac:dyDescent="0.2"/>
    <row r="90" s="5" customFormat="1" x14ac:dyDescent="0.2"/>
    <row r="91" s="5" customFormat="1" x14ac:dyDescent="0.2"/>
    <row r="92" s="5" customFormat="1" x14ac:dyDescent="0.2"/>
    <row r="93" s="5" customFormat="1" x14ac:dyDescent="0.2"/>
    <row r="94" s="5" customFormat="1" x14ac:dyDescent="0.2"/>
    <row r="95" s="5" customFormat="1" x14ac:dyDescent="0.2"/>
    <row r="96" s="5" customFormat="1" x14ac:dyDescent="0.2"/>
    <row r="97" s="5" customFormat="1" x14ac:dyDescent="0.2"/>
    <row r="98" s="5" customFormat="1" x14ac:dyDescent="0.2"/>
    <row r="99" s="5" customFormat="1" x14ac:dyDescent="0.2"/>
    <row r="100" s="5" customFormat="1" x14ac:dyDescent="0.2"/>
    <row r="101" s="5" customFormat="1" x14ac:dyDescent="0.2"/>
    <row r="102" s="5" customFormat="1" x14ac:dyDescent="0.2"/>
    <row r="103" s="5" customFormat="1" x14ac:dyDescent="0.2"/>
    <row r="104" s="5" customFormat="1" x14ac:dyDescent="0.2"/>
    <row r="105" s="5" customFormat="1" x14ac:dyDescent="0.2"/>
    <row r="106" s="5" customFormat="1" x14ac:dyDescent="0.2"/>
    <row r="107" s="5" customFormat="1" x14ac:dyDescent="0.2"/>
    <row r="108" s="5" customFormat="1" x14ac:dyDescent="0.2"/>
    <row r="109" s="5" customFormat="1" x14ac:dyDescent="0.2"/>
    <row r="110" s="5" customFormat="1" x14ac:dyDescent="0.2"/>
    <row r="111" s="5" customFormat="1" x14ac:dyDescent="0.2"/>
    <row r="112" s="5" customFormat="1" x14ac:dyDescent="0.2"/>
    <row r="113" s="5" customFormat="1" x14ac:dyDescent="0.2"/>
    <row r="114" s="5" customFormat="1" x14ac:dyDescent="0.2"/>
    <row r="115" s="5" customFormat="1" x14ac:dyDescent="0.2"/>
    <row r="116" s="5" customFormat="1" x14ac:dyDescent="0.2"/>
    <row r="117" s="5" customFormat="1" x14ac:dyDescent="0.2"/>
    <row r="118" s="5" customFormat="1" x14ac:dyDescent="0.2"/>
    <row r="119" s="5" customFormat="1" x14ac:dyDescent="0.2"/>
    <row r="120" s="5" customFormat="1" x14ac:dyDescent="0.2"/>
    <row r="121" s="5" customFormat="1" x14ac:dyDescent="0.2"/>
    <row r="122" s="5" customFormat="1" x14ac:dyDescent="0.2"/>
    <row r="123" s="5" customFormat="1" x14ac:dyDescent="0.2"/>
    <row r="124" s="5" customFormat="1" x14ac:dyDescent="0.2"/>
    <row r="125" s="5" customFormat="1" x14ac:dyDescent="0.2"/>
    <row r="126" s="5" customFormat="1" x14ac:dyDescent="0.2"/>
    <row r="127" s="5" customFormat="1" x14ac:dyDescent="0.2"/>
    <row r="128" s="5" customFormat="1" x14ac:dyDescent="0.2"/>
    <row r="129" s="5" customFormat="1" x14ac:dyDescent="0.2"/>
    <row r="130" s="5" customFormat="1" x14ac:dyDescent="0.2"/>
    <row r="131" s="5" customFormat="1" x14ac:dyDescent="0.2"/>
    <row r="132" s="5" customFormat="1" x14ac:dyDescent="0.2"/>
    <row r="133" s="5" customFormat="1" x14ac:dyDescent="0.2"/>
    <row r="134" s="5" customFormat="1" x14ac:dyDescent="0.2"/>
    <row r="135" s="5" customFormat="1" x14ac:dyDescent="0.2"/>
    <row r="136" s="5" customFormat="1" x14ac:dyDescent="0.2"/>
    <row r="137" s="5" customFormat="1" x14ac:dyDescent="0.2"/>
    <row r="138" s="5" customFormat="1" x14ac:dyDescent="0.2"/>
    <row r="139" s="5" customFormat="1" x14ac:dyDescent="0.2"/>
    <row r="140" s="5" customFormat="1" x14ac:dyDescent="0.2"/>
    <row r="141" s="5" customFormat="1" x14ac:dyDescent="0.2"/>
    <row r="142" s="5" customFormat="1" x14ac:dyDescent="0.2"/>
    <row r="143" s="5" customFormat="1" x14ac:dyDescent="0.2"/>
    <row r="144" s="5" customFormat="1" x14ac:dyDescent="0.2"/>
    <row r="145" s="5" customFormat="1" x14ac:dyDescent="0.2"/>
    <row r="146" s="5" customFormat="1" x14ac:dyDescent="0.2"/>
    <row r="147" s="5" customFormat="1" x14ac:dyDescent="0.2"/>
    <row r="148" s="5" customFormat="1" x14ac:dyDescent="0.2"/>
    <row r="149" s="5" customFormat="1" x14ac:dyDescent="0.2"/>
    <row r="150" s="5" customFormat="1" x14ac:dyDescent="0.2"/>
    <row r="151" s="5" customFormat="1" x14ac:dyDescent="0.2"/>
    <row r="152" s="5" customFormat="1" x14ac:dyDescent="0.2"/>
    <row r="153" s="5" customFormat="1" x14ac:dyDescent="0.2"/>
    <row r="154" s="5" customFormat="1" x14ac:dyDescent="0.2"/>
    <row r="155" s="5" customFormat="1" x14ac:dyDescent="0.2"/>
    <row r="156" s="5" customFormat="1" x14ac:dyDescent="0.2"/>
    <row r="157" s="5" customFormat="1" x14ac:dyDescent="0.2"/>
    <row r="158" s="5" customFormat="1" x14ac:dyDescent="0.2"/>
    <row r="159" s="5" customFormat="1" x14ac:dyDescent="0.2"/>
    <row r="160" s="5" customFormat="1" x14ac:dyDescent="0.2"/>
    <row r="161" s="5" customFormat="1" x14ac:dyDescent="0.2"/>
    <row r="162" s="5" customFormat="1" x14ac:dyDescent="0.2"/>
    <row r="163" s="5" customFormat="1" x14ac:dyDescent="0.2"/>
    <row r="164" s="5" customFormat="1" x14ac:dyDescent="0.2"/>
    <row r="165" s="5" customFormat="1" x14ac:dyDescent="0.2"/>
    <row r="166" s="5" customFormat="1" x14ac:dyDescent="0.2"/>
    <row r="167" s="5" customFormat="1" x14ac:dyDescent="0.2"/>
    <row r="168" s="5" customFormat="1" x14ac:dyDescent="0.2"/>
    <row r="169" s="5" customFormat="1" x14ac:dyDescent="0.2"/>
    <row r="170" s="5" customFormat="1" x14ac:dyDescent="0.2"/>
    <row r="171" s="5" customFormat="1" x14ac:dyDescent="0.2"/>
    <row r="172" s="5" customFormat="1" x14ac:dyDescent="0.2"/>
    <row r="173" s="5" customFormat="1" x14ac:dyDescent="0.2"/>
    <row r="174" s="5" customFormat="1" x14ac:dyDescent="0.2"/>
    <row r="175" s="5" customFormat="1" x14ac:dyDescent="0.2"/>
    <row r="176" s="5" customFormat="1" x14ac:dyDescent="0.2"/>
    <row r="177" s="5" customFormat="1" x14ac:dyDescent="0.2"/>
    <row r="178" s="5" customFormat="1" x14ac:dyDescent="0.2"/>
    <row r="179" s="5" customFormat="1" x14ac:dyDescent="0.2"/>
    <row r="180" s="5" customFormat="1" x14ac:dyDescent="0.2"/>
    <row r="181" s="5" customFormat="1" x14ac:dyDescent="0.2"/>
    <row r="182" s="5" customFormat="1" x14ac:dyDescent="0.2"/>
    <row r="183" s="5" customFormat="1" x14ac:dyDescent="0.2"/>
    <row r="184" s="5" customFormat="1" x14ac:dyDescent="0.2"/>
    <row r="185" s="5" customFormat="1" x14ac:dyDescent="0.2"/>
    <row r="186" s="5" customFormat="1" x14ac:dyDescent="0.2"/>
    <row r="187" s="5" customFormat="1" x14ac:dyDescent="0.2"/>
    <row r="188" s="5" customFormat="1" x14ac:dyDescent="0.2"/>
    <row r="189" s="5" customFormat="1" x14ac:dyDescent="0.2"/>
    <row r="190" s="5" customFormat="1" x14ac:dyDescent="0.2"/>
    <row r="191" s="5" customFormat="1" x14ac:dyDescent="0.2"/>
    <row r="192" s="5" customFormat="1" x14ac:dyDescent="0.2"/>
    <row r="193" s="5" customFormat="1" x14ac:dyDescent="0.2"/>
    <row r="194" s="5" customFormat="1" x14ac:dyDescent="0.2"/>
    <row r="195" s="5" customFormat="1" x14ac:dyDescent="0.2"/>
    <row r="196" s="5" customFormat="1" x14ac:dyDescent="0.2"/>
    <row r="197" s="5" customFormat="1" x14ac:dyDescent="0.2"/>
    <row r="198" s="5" customFormat="1" x14ac:dyDescent="0.2"/>
    <row r="199" s="5" customFormat="1" x14ac:dyDescent="0.2"/>
    <row r="200" s="5" customFormat="1" x14ac:dyDescent="0.2"/>
    <row r="201" s="5" customFormat="1" x14ac:dyDescent="0.2"/>
    <row r="202" s="5" customFormat="1" x14ac:dyDescent="0.2"/>
    <row r="203" s="5" customFormat="1" x14ac:dyDescent="0.2"/>
    <row r="204" s="5" customFormat="1" x14ac:dyDescent="0.2"/>
    <row r="205" s="5" customFormat="1" x14ac:dyDescent="0.2"/>
    <row r="206" s="5" customFormat="1" x14ac:dyDescent="0.2"/>
    <row r="207" s="5" customFormat="1" x14ac:dyDescent="0.2"/>
    <row r="208" s="5" customFormat="1" x14ac:dyDescent="0.2"/>
    <row r="209" s="5" customFormat="1" x14ac:dyDescent="0.2"/>
    <row r="210" s="5" customFormat="1" x14ac:dyDescent="0.2"/>
    <row r="211" s="5" customFormat="1" x14ac:dyDescent="0.2"/>
    <row r="212" s="5" customFormat="1" x14ac:dyDescent="0.2"/>
    <row r="213" s="5" customFormat="1" x14ac:dyDescent="0.2"/>
    <row r="214" s="5" customFormat="1" x14ac:dyDescent="0.2"/>
    <row r="215" s="5" customFormat="1" x14ac:dyDescent="0.2"/>
    <row r="216" s="5" customFormat="1" x14ac:dyDescent="0.2"/>
    <row r="217" s="5" customFormat="1" x14ac:dyDescent="0.2"/>
    <row r="218" s="5" customFormat="1" x14ac:dyDescent="0.2"/>
    <row r="219" s="5" customFormat="1" x14ac:dyDescent="0.2"/>
    <row r="220" s="5" customFormat="1" x14ac:dyDescent="0.2"/>
    <row r="221" s="5" customFormat="1" x14ac:dyDescent="0.2"/>
    <row r="222" s="5" customFormat="1" x14ac:dyDescent="0.2"/>
    <row r="223" s="5" customFormat="1" x14ac:dyDescent="0.2"/>
    <row r="224" s="5" customFormat="1" x14ac:dyDescent="0.2"/>
    <row r="225" s="5" customFormat="1" x14ac:dyDescent="0.2"/>
    <row r="226" s="5" customFormat="1" x14ac:dyDescent="0.2"/>
    <row r="227" s="5" customFormat="1" x14ac:dyDescent="0.2"/>
    <row r="228" s="5" customFormat="1" x14ac:dyDescent="0.2"/>
    <row r="229" s="5" customFormat="1" x14ac:dyDescent="0.2"/>
    <row r="230" s="5" customFormat="1" x14ac:dyDescent="0.2"/>
    <row r="231" s="5" customFormat="1" x14ac:dyDescent="0.2"/>
    <row r="232" s="5" customFormat="1" x14ac:dyDescent="0.2"/>
    <row r="233" s="5" customFormat="1" x14ac:dyDescent="0.2"/>
    <row r="234" s="5" customFormat="1" x14ac:dyDescent="0.2"/>
    <row r="235" s="5" customFormat="1" x14ac:dyDescent="0.2"/>
    <row r="236" s="5" customFormat="1" x14ac:dyDescent="0.2"/>
    <row r="237" s="5" customFormat="1" x14ac:dyDescent="0.2"/>
    <row r="238" s="5" customFormat="1" x14ac:dyDescent="0.2"/>
    <row r="239" s="5" customFormat="1" x14ac:dyDescent="0.2"/>
    <row r="240" s="5" customFormat="1" x14ac:dyDescent="0.2"/>
    <row r="241" s="5" customFormat="1" x14ac:dyDescent="0.2"/>
    <row r="242" s="5" customFormat="1" x14ac:dyDescent="0.2"/>
    <row r="243" s="5" customFormat="1" x14ac:dyDescent="0.2"/>
    <row r="244" s="5" customFormat="1" x14ac:dyDescent="0.2"/>
    <row r="245" s="5" customFormat="1" x14ac:dyDescent="0.2"/>
    <row r="246" s="5" customFormat="1" x14ac:dyDescent="0.2"/>
    <row r="247" s="5" customFormat="1" x14ac:dyDescent="0.2"/>
    <row r="248" s="5" customFormat="1" x14ac:dyDescent="0.2"/>
    <row r="249" s="5" customFormat="1" x14ac:dyDescent="0.2"/>
    <row r="250" s="5" customFormat="1" x14ac:dyDescent="0.2"/>
    <row r="251" s="5" customFormat="1" x14ac:dyDescent="0.2"/>
    <row r="252" s="5" customFormat="1" x14ac:dyDescent="0.2"/>
    <row r="253" s="5" customFormat="1" x14ac:dyDescent="0.2"/>
    <row r="254" s="5" customFormat="1" x14ac:dyDescent="0.2"/>
    <row r="255" s="5" customFormat="1" x14ac:dyDescent="0.2"/>
    <row r="256" s="5" customFormat="1" x14ac:dyDescent="0.2"/>
    <row r="257" s="5" customFormat="1" x14ac:dyDescent="0.2"/>
    <row r="258" s="5" customFormat="1" x14ac:dyDescent="0.2"/>
    <row r="259" s="5" customFormat="1" x14ac:dyDescent="0.2"/>
    <row r="260" s="5" customFormat="1" x14ac:dyDescent="0.2"/>
    <row r="261" s="5" customFormat="1" x14ac:dyDescent="0.2"/>
    <row r="262" s="5" customFormat="1" x14ac:dyDescent="0.2"/>
    <row r="263" s="5" customFormat="1" x14ac:dyDescent="0.2"/>
    <row r="264" s="5" customFormat="1" x14ac:dyDescent="0.2"/>
    <row r="265" s="5" customFormat="1" x14ac:dyDescent="0.2"/>
    <row r="266" s="5" customFormat="1" x14ac:dyDescent="0.2"/>
    <row r="267" s="5" customFormat="1" x14ac:dyDescent="0.2"/>
    <row r="268" s="5" customFormat="1" x14ac:dyDescent="0.2"/>
    <row r="269" s="5" customFormat="1" x14ac:dyDescent="0.2"/>
    <row r="270" s="5" customFormat="1" x14ac:dyDescent="0.2"/>
    <row r="271" s="5" customFormat="1" x14ac:dyDescent="0.2"/>
    <row r="272" s="5" customFormat="1" x14ac:dyDescent="0.2"/>
    <row r="273" s="5" customFormat="1" x14ac:dyDescent="0.2"/>
    <row r="274" s="5" customFormat="1" x14ac:dyDescent="0.2"/>
    <row r="275" s="5" customFormat="1" x14ac:dyDescent="0.2"/>
    <row r="276" s="5" customFormat="1" x14ac:dyDescent="0.2"/>
    <row r="277" s="5" customFormat="1" x14ac:dyDescent="0.2"/>
    <row r="278" s="5" customFormat="1" x14ac:dyDescent="0.2"/>
    <row r="279" s="5" customFormat="1" x14ac:dyDescent="0.2"/>
    <row r="280" s="5" customFormat="1" x14ac:dyDescent="0.2"/>
    <row r="281" s="5" customFormat="1" x14ac:dyDescent="0.2"/>
    <row r="282" s="5" customFormat="1" x14ac:dyDescent="0.2"/>
    <row r="283" s="5" customFormat="1" x14ac:dyDescent="0.2"/>
    <row r="284" s="5" customFormat="1" x14ac:dyDescent="0.2"/>
    <row r="285" s="5" customFormat="1" x14ac:dyDescent="0.2"/>
    <row r="286" s="5" customFormat="1" x14ac:dyDescent="0.2"/>
    <row r="287" s="5" customFormat="1" x14ac:dyDescent="0.2"/>
    <row r="288" s="5" customFormat="1" x14ac:dyDescent="0.2"/>
    <row r="289" s="5" customFormat="1" x14ac:dyDescent="0.2"/>
    <row r="290" s="5" customFormat="1" x14ac:dyDescent="0.2"/>
    <row r="291" s="5" customFormat="1" x14ac:dyDescent="0.2"/>
    <row r="292" s="5" customFormat="1" x14ac:dyDescent="0.2"/>
    <row r="293" s="5" customFormat="1" x14ac:dyDescent="0.2"/>
    <row r="294" s="5" customFormat="1" x14ac:dyDescent="0.2"/>
    <row r="295" s="5" customFormat="1" x14ac:dyDescent="0.2"/>
    <row r="296" s="5" customFormat="1" x14ac:dyDescent="0.2"/>
    <row r="297" s="5" customFormat="1" x14ac:dyDescent="0.2"/>
    <row r="298" s="5" customFormat="1" x14ac:dyDescent="0.2"/>
    <row r="299" s="5" customFormat="1" x14ac:dyDescent="0.2"/>
    <row r="300" s="5" customFormat="1" x14ac:dyDescent="0.2"/>
    <row r="301" s="5" customFormat="1" x14ac:dyDescent="0.2"/>
    <row r="302" s="5" customFormat="1" x14ac:dyDescent="0.2"/>
    <row r="303" s="5" customFormat="1" x14ac:dyDescent="0.2"/>
    <row r="304" s="5" customFormat="1" x14ac:dyDescent="0.2"/>
    <row r="305" s="5" customFormat="1" x14ac:dyDescent="0.2"/>
    <row r="306" s="5" customFormat="1" x14ac:dyDescent="0.2"/>
    <row r="307" s="5" customFormat="1" x14ac:dyDescent="0.2"/>
    <row r="308" s="5" customFormat="1" x14ac:dyDescent="0.2"/>
    <row r="309" s="5" customFormat="1" x14ac:dyDescent="0.2"/>
    <row r="310" s="5" customFormat="1" x14ac:dyDescent="0.2"/>
    <row r="311" s="5" customFormat="1" x14ac:dyDescent="0.2"/>
    <row r="312" s="5" customFormat="1" x14ac:dyDescent="0.2"/>
    <row r="313" s="5" customFormat="1" x14ac:dyDescent="0.2"/>
    <row r="314" s="5" customFormat="1" x14ac:dyDescent="0.2"/>
    <row r="315" s="5" customFormat="1" x14ac:dyDescent="0.2"/>
    <row r="316" s="5" customFormat="1" x14ac:dyDescent="0.2"/>
    <row r="317" s="5" customFormat="1" x14ac:dyDescent="0.2"/>
    <row r="318" s="5" customFormat="1" x14ac:dyDescent="0.2"/>
    <row r="319" s="5" customFormat="1" x14ac:dyDescent="0.2"/>
    <row r="320" s="5" customFormat="1" x14ac:dyDescent="0.2"/>
    <row r="321" s="5" customFormat="1" x14ac:dyDescent="0.2"/>
    <row r="322" s="5" customFormat="1" x14ac:dyDescent="0.2"/>
    <row r="323" s="5" customFormat="1" x14ac:dyDescent="0.2"/>
    <row r="324" s="5" customFormat="1" x14ac:dyDescent="0.2"/>
    <row r="325" s="5" customFormat="1" x14ac:dyDescent="0.2"/>
    <row r="326" s="5" customFormat="1" x14ac:dyDescent="0.2"/>
    <row r="327" s="5" customFormat="1" x14ac:dyDescent="0.2"/>
    <row r="328" s="5" customFormat="1" x14ac:dyDescent="0.2"/>
    <row r="329" s="5" customFormat="1" x14ac:dyDescent="0.2"/>
    <row r="330" s="5" customFormat="1" x14ac:dyDescent="0.2"/>
    <row r="331" s="5" customFormat="1" x14ac:dyDescent="0.2"/>
    <row r="332" s="5" customFormat="1" x14ac:dyDescent="0.2"/>
    <row r="333" s="5" customFormat="1" x14ac:dyDescent="0.2"/>
    <row r="334" s="5" customFormat="1" x14ac:dyDescent="0.2"/>
    <row r="335" s="5" customFormat="1" x14ac:dyDescent="0.2"/>
    <row r="336" s="5" customFormat="1" x14ac:dyDescent="0.2"/>
    <row r="337" s="5" customFormat="1" x14ac:dyDescent="0.2"/>
    <row r="338" s="5" customFormat="1" x14ac:dyDescent="0.2"/>
    <row r="339" s="5" customFormat="1" x14ac:dyDescent="0.2"/>
    <row r="340" s="5" customFormat="1" x14ac:dyDescent="0.2"/>
    <row r="341" s="5" customFormat="1" x14ac:dyDescent="0.2"/>
    <row r="342" s="5" customFormat="1" x14ac:dyDescent="0.2"/>
    <row r="343" s="5" customFormat="1" x14ac:dyDescent="0.2"/>
    <row r="344" s="5" customFormat="1" x14ac:dyDescent="0.2"/>
    <row r="345" s="5" customFormat="1" x14ac:dyDescent="0.2"/>
    <row r="346" s="5" customFormat="1" x14ac:dyDescent="0.2"/>
    <row r="347" s="5" customFormat="1" x14ac:dyDescent="0.2"/>
    <row r="348" s="5" customFormat="1" x14ac:dyDescent="0.2"/>
    <row r="349" s="5" customFormat="1" x14ac:dyDescent="0.2"/>
    <row r="350" s="5" customFormat="1" x14ac:dyDescent="0.2"/>
    <row r="351" s="5" customFormat="1" x14ac:dyDescent="0.2"/>
    <row r="352" s="5" customFormat="1" x14ac:dyDescent="0.2"/>
    <row r="353" s="5" customFormat="1" x14ac:dyDescent="0.2"/>
    <row r="354" s="5" customFormat="1" x14ac:dyDescent="0.2"/>
    <row r="355" s="5" customFormat="1" x14ac:dyDescent="0.2"/>
    <row r="356" s="5" customFormat="1" x14ac:dyDescent="0.2"/>
    <row r="357" s="5" customFormat="1" x14ac:dyDescent="0.2"/>
    <row r="358" s="5" customFormat="1" x14ac:dyDescent="0.2"/>
    <row r="359" s="5" customFormat="1" x14ac:dyDescent="0.2"/>
    <row r="360" s="5" customFormat="1" x14ac:dyDescent="0.2"/>
    <row r="361" s="5" customFormat="1" x14ac:dyDescent="0.2"/>
    <row r="362" s="5" customFormat="1" x14ac:dyDescent="0.2"/>
    <row r="363" s="5" customFormat="1" x14ac:dyDescent="0.2"/>
    <row r="364" s="5" customFormat="1" x14ac:dyDescent="0.2"/>
    <row r="365" s="5" customFormat="1" x14ac:dyDescent="0.2"/>
    <row r="366" s="5" customFormat="1" x14ac:dyDescent="0.2"/>
    <row r="367" s="5" customFormat="1" x14ac:dyDescent="0.2"/>
    <row r="368" s="5" customFormat="1" x14ac:dyDescent="0.2"/>
    <row r="369" s="5" customFormat="1" x14ac:dyDescent="0.2"/>
    <row r="370" s="5" customFormat="1" x14ac:dyDescent="0.2"/>
    <row r="371" s="5" customFormat="1" x14ac:dyDescent="0.2"/>
    <row r="372" s="5" customFormat="1" x14ac:dyDescent="0.2"/>
    <row r="373" s="5" customFormat="1" x14ac:dyDescent="0.2"/>
    <row r="374" s="5" customFormat="1" x14ac:dyDescent="0.2"/>
    <row r="375" s="5" customFormat="1" x14ac:dyDescent="0.2"/>
    <row r="376" s="5" customFormat="1" x14ac:dyDescent="0.2"/>
    <row r="377" s="5" customFormat="1" x14ac:dyDescent="0.2"/>
    <row r="378" s="5" customFormat="1" x14ac:dyDescent="0.2"/>
    <row r="379" s="5" customFormat="1" x14ac:dyDescent="0.2"/>
    <row r="380" s="5" customFormat="1" x14ac:dyDescent="0.2"/>
    <row r="381" s="5" customFormat="1" x14ac:dyDescent="0.2"/>
    <row r="382" s="5" customFormat="1" x14ac:dyDescent="0.2"/>
    <row r="383" s="5" customFormat="1" x14ac:dyDescent="0.2"/>
    <row r="384" s="5" customFormat="1" x14ac:dyDescent="0.2"/>
    <row r="385" s="5" customFormat="1" x14ac:dyDescent="0.2"/>
    <row r="386" s="5" customFormat="1" x14ac:dyDescent="0.2"/>
    <row r="387" s="5" customFormat="1" x14ac:dyDescent="0.2"/>
    <row r="388" s="5" customFormat="1" x14ac:dyDescent="0.2"/>
    <row r="389" s="5" customFormat="1" x14ac:dyDescent="0.2"/>
    <row r="390" s="5" customFormat="1" x14ac:dyDescent="0.2"/>
    <row r="391" s="5" customFormat="1" x14ac:dyDescent="0.2"/>
    <row r="392" s="5" customFormat="1" x14ac:dyDescent="0.2"/>
    <row r="393" s="5" customFormat="1" x14ac:dyDescent="0.2"/>
    <row r="394" s="5" customFormat="1" x14ac:dyDescent="0.2"/>
    <row r="395" s="5" customFormat="1" x14ac:dyDescent="0.2"/>
    <row r="396" s="5" customFormat="1" x14ac:dyDescent="0.2"/>
    <row r="397" s="5" customFormat="1" x14ac:dyDescent="0.2"/>
    <row r="398" s="5" customFormat="1" x14ac:dyDescent="0.2"/>
    <row r="399" s="5" customFormat="1" x14ac:dyDescent="0.2"/>
    <row r="400" s="5" customFormat="1" x14ac:dyDescent="0.2"/>
    <row r="401" s="5" customFormat="1" x14ac:dyDescent="0.2"/>
    <row r="402" s="5" customFormat="1" x14ac:dyDescent="0.2"/>
    <row r="403" s="5" customFormat="1" x14ac:dyDescent="0.2"/>
    <row r="404" s="5" customFormat="1" x14ac:dyDescent="0.2"/>
    <row r="405" s="5" customFormat="1" x14ac:dyDescent="0.2"/>
    <row r="406" s="5" customFormat="1" x14ac:dyDescent="0.2"/>
    <row r="407" s="5" customFormat="1" x14ac:dyDescent="0.2"/>
    <row r="408" s="5" customFormat="1" x14ac:dyDescent="0.2"/>
    <row r="409" s="5" customFormat="1" x14ac:dyDescent="0.2"/>
    <row r="410" s="5" customFormat="1" x14ac:dyDescent="0.2"/>
    <row r="411" s="5" customFormat="1" x14ac:dyDescent="0.2"/>
    <row r="412" s="5" customFormat="1" x14ac:dyDescent="0.2"/>
    <row r="413" s="5" customFormat="1" x14ac:dyDescent="0.2"/>
    <row r="414" s="5" customFormat="1" x14ac:dyDescent="0.2"/>
    <row r="415" s="5" customFormat="1" x14ac:dyDescent="0.2"/>
    <row r="416" s="5" customFormat="1" x14ac:dyDescent="0.2"/>
    <row r="417" s="5" customFormat="1" x14ac:dyDescent="0.2"/>
    <row r="418" s="5" customFormat="1" x14ac:dyDescent="0.2"/>
    <row r="419" s="5" customFormat="1" x14ac:dyDescent="0.2"/>
    <row r="420" s="5" customFormat="1" x14ac:dyDescent="0.2"/>
    <row r="421" s="5" customFormat="1" x14ac:dyDescent="0.2"/>
    <row r="422" s="5" customFormat="1" x14ac:dyDescent="0.2"/>
    <row r="423" s="5" customFormat="1" x14ac:dyDescent="0.2"/>
    <row r="424" s="5" customFormat="1" x14ac:dyDescent="0.2"/>
    <row r="425" s="5" customFormat="1" x14ac:dyDescent="0.2"/>
    <row r="426" s="5" customFormat="1" x14ac:dyDescent="0.2"/>
    <row r="427" s="5" customFormat="1" x14ac:dyDescent="0.2"/>
    <row r="428" s="5" customFormat="1" x14ac:dyDescent="0.2"/>
    <row r="429" s="5" customFormat="1" x14ac:dyDescent="0.2"/>
    <row r="430" s="5" customFormat="1" x14ac:dyDescent="0.2"/>
    <row r="431" s="5" customFormat="1" x14ac:dyDescent="0.2"/>
    <row r="432" s="5" customFormat="1" x14ac:dyDescent="0.2"/>
    <row r="433" s="5" customFormat="1" x14ac:dyDescent="0.2"/>
    <row r="434" s="5" customFormat="1" x14ac:dyDescent="0.2"/>
    <row r="435" s="5" customFormat="1" x14ac:dyDescent="0.2"/>
    <row r="436" s="5" customFormat="1" x14ac:dyDescent="0.2"/>
    <row r="437" s="5" customFormat="1" x14ac:dyDescent="0.2"/>
    <row r="438" s="5" customFormat="1" x14ac:dyDescent="0.2"/>
    <row r="439" s="5" customFormat="1" x14ac:dyDescent="0.2"/>
    <row r="440" s="5" customFormat="1" x14ac:dyDescent="0.2"/>
    <row r="441" s="5" customFormat="1" x14ac:dyDescent="0.2"/>
    <row r="442" s="5" customFormat="1" x14ac:dyDescent="0.2"/>
    <row r="443" s="5" customFormat="1" x14ac:dyDescent="0.2"/>
    <row r="444" s="5" customFormat="1" x14ac:dyDescent="0.2"/>
    <row r="445" s="5" customFormat="1" x14ac:dyDescent="0.2"/>
    <row r="446" s="5" customFormat="1" x14ac:dyDescent="0.2"/>
    <row r="447" s="5" customFormat="1" x14ac:dyDescent="0.2"/>
    <row r="448" s="5" customFormat="1" x14ac:dyDescent="0.2"/>
    <row r="449" s="5" customFormat="1" x14ac:dyDescent="0.2"/>
    <row r="450" s="5" customFormat="1" x14ac:dyDescent="0.2"/>
    <row r="451" s="5" customFormat="1" x14ac:dyDescent="0.2"/>
    <row r="452" s="5" customFormat="1" x14ac:dyDescent="0.2"/>
    <row r="453" s="5" customFormat="1" x14ac:dyDescent="0.2"/>
    <row r="454" s="5" customFormat="1" x14ac:dyDescent="0.2"/>
    <row r="455" s="5" customFormat="1" x14ac:dyDescent="0.2"/>
    <row r="456" s="5" customFormat="1" x14ac:dyDescent="0.2"/>
    <row r="457" s="5" customFormat="1" x14ac:dyDescent="0.2"/>
    <row r="458" s="5" customFormat="1" x14ac:dyDescent="0.2"/>
    <row r="459" s="5" customFormat="1" x14ac:dyDescent="0.2"/>
    <row r="460" s="5" customFormat="1" x14ac:dyDescent="0.2"/>
    <row r="461" s="5" customFormat="1" x14ac:dyDescent="0.2"/>
    <row r="462" s="5" customFormat="1" x14ac:dyDescent="0.2"/>
    <row r="463" s="5" customFormat="1" x14ac:dyDescent="0.2"/>
    <row r="464" s="5" customFormat="1" x14ac:dyDescent="0.2"/>
    <row r="465" s="5" customFormat="1" x14ac:dyDescent="0.2"/>
    <row r="466" s="5" customFormat="1" x14ac:dyDescent="0.2"/>
    <row r="467" s="5" customFormat="1" x14ac:dyDescent="0.2"/>
    <row r="468" s="5" customFormat="1" x14ac:dyDescent="0.2"/>
    <row r="469" s="5" customFormat="1" x14ac:dyDescent="0.2"/>
    <row r="470" s="5" customFormat="1" x14ac:dyDescent="0.2"/>
    <row r="471" s="5" customFormat="1" x14ac:dyDescent="0.2"/>
    <row r="472" s="5" customFormat="1" x14ac:dyDescent="0.2"/>
    <row r="473" s="5" customFormat="1" x14ac:dyDescent="0.2"/>
    <row r="474" s="5" customFormat="1" x14ac:dyDescent="0.2"/>
    <row r="475" s="5" customFormat="1" x14ac:dyDescent="0.2"/>
    <row r="476" s="5" customFormat="1" x14ac:dyDescent="0.2"/>
    <row r="477" s="5" customFormat="1" x14ac:dyDescent="0.2"/>
    <row r="478" s="5" customFormat="1" x14ac:dyDescent="0.2"/>
    <row r="479" s="5" customFormat="1" x14ac:dyDescent="0.2"/>
    <row r="480" s="5" customFormat="1" x14ac:dyDescent="0.2"/>
    <row r="481" s="5" customFormat="1" x14ac:dyDescent="0.2"/>
    <row r="482" s="5" customFormat="1" x14ac:dyDescent="0.2"/>
    <row r="483" s="5" customFormat="1" x14ac:dyDescent="0.2"/>
    <row r="484" s="5" customFormat="1" x14ac:dyDescent="0.2"/>
    <row r="485" s="5" customFormat="1" x14ac:dyDescent="0.2"/>
    <row r="486" s="5" customFormat="1" x14ac:dyDescent="0.2"/>
    <row r="487" s="5" customFormat="1" x14ac:dyDescent="0.2"/>
    <row r="488" s="5" customFormat="1" x14ac:dyDescent="0.2"/>
    <row r="489" s="5" customFormat="1" x14ac:dyDescent="0.2"/>
    <row r="490" s="5" customFormat="1" x14ac:dyDescent="0.2"/>
    <row r="491" s="5" customFormat="1" x14ac:dyDescent="0.2"/>
    <row r="492" s="5" customFormat="1" x14ac:dyDescent="0.2"/>
    <row r="493" s="5" customFormat="1" x14ac:dyDescent="0.2"/>
    <row r="494" s="5" customFormat="1" x14ac:dyDescent="0.2"/>
    <row r="495" s="5" customFormat="1" x14ac:dyDescent="0.2"/>
    <row r="496" s="5" customFormat="1" x14ac:dyDescent="0.2"/>
    <row r="497" s="5" customFormat="1" x14ac:dyDescent="0.2"/>
    <row r="498" s="5" customFormat="1" x14ac:dyDescent="0.2"/>
    <row r="499" s="5" customFormat="1" x14ac:dyDescent="0.2"/>
    <row r="500" s="5" customFormat="1" x14ac:dyDescent="0.2"/>
    <row r="501" s="5" customFormat="1" x14ac:dyDescent="0.2"/>
    <row r="502" s="5" customFormat="1" x14ac:dyDescent="0.2"/>
    <row r="503" s="5" customFormat="1" x14ac:dyDescent="0.2"/>
    <row r="504" s="5" customFormat="1" x14ac:dyDescent="0.2"/>
    <row r="505" s="5" customFormat="1" x14ac:dyDescent="0.2"/>
    <row r="506" s="5" customFormat="1" x14ac:dyDescent="0.2"/>
    <row r="507" s="5" customFormat="1" x14ac:dyDescent="0.2"/>
    <row r="508" s="5" customFormat="1" x14ac:dyDescent="0.2"/>
    <row r="509" s="5" customFormat="1" x14ac:dyDescent="0.2"/>
    <row r="510" s="5" customFormat="1" x14ac:dyDescent="0.2"/>
    <row r="511" s="5" customFormat="1" x14ac:dyDescent="0.2"/>
    <row r="512" s="5" customFormat="1" x14ac:dyDescent="0.2"/>
    <row r="513" s="5" customFormat="1" x14ac:dyDescent="0.2"/>
    <row r="514" s="5" customFormat="1" x14ac:dyDescent="0.2"/>
    <row r="515" s="5" customFormat="1" x14ac:dyDescent="0.2"/>
    <row r="516" s="5" customFormat="1" x14ac:dyDescent="0.2"/>
    <row r="517" s="5" customFormat="1" x14ac:dyDescent="0.2"/>
    <row r="518" s="5" customFormat="1" x14ac:dyDescent="0.2"/>
    <row r="519" s="5" customFormat="1" x14ac:dyDescent="0.2"/>
    <row r="520" s="5" customFormat="1" x14ac:dyDescent="0.2"/>
    <row r="521" s="5" customFormat="1" x14ac:dyDescent="0.2"/>
    <row r="522" s="5" customFormat="1" x14ac:dyDescent="0.2"/>
    <row r="523" s="5" customFormat="1" x14ac:dyDescent="0.2"/>
    <row r="524" s="5" customFormat="1" x14ac:dyDescent="0.2"/>
    <row r="525" s="5" customFormat="1" x14ac:dyDescent="0.2"/>
    <row r="526" s="5" customFormat="1" x14ac:dyDescent="0.2"/>
    <row r="527" s="5" customFormat="1" x14ac:dyDescent="0.2"/>
    <row r="528" s="5" customFormat="1" x14ac:dyDescent="0.2"/>
    <row r="529" s="5" customFormat="1" x14ac:dyDescent="0.2"/>
    <row r="530" s="5" customFormat="1" x14ac:dyDescent="0.2"/>
    <row r="531" s="5" customFormat="1" x14ac:dyDescent="0.2"/>
    <row r="532" s="5" customFormat="1" x14ac:dyDescent="0.2"/>
    <row r="533" s="5" customFormat="1" x14ac:dyDescent="0.2"/>
    <row r="534" s="5" customFormat="1" x14ac:dyDescent="0.2"/>
    <row r="535" s="5" customFormat="1" x14ac:dyDescent="0.2"/>
    <row r="536" s="5" customFormat="1" x14ac:dyDescent="0.2"/>
    <row r="537" s="5" customFormat="1" x14ac:dyDescent="0.2"/>
    <row r="538" s="5" customFormat="1" x14ac:dyDescent="0.2"/>
    <row r="539" s="5" customFormat="1" x14ac:dyDescent="0.2"/>
  </sheetData>
  <mergeCells count="24">
    <mergeCell ref="B2:K4"/>
    <mergeCell ref="B12:K13"/>
    <mergeCell ref="B29:F29"/>
    <mergeCell ref="B27:F27"/>
    <mergeCell ref="B36:F36"/>
    <mergeCell ref="B9:D9"/>
    <mergeCell ref="B35:F35"/>
    <mergeCell ref="B30:F30"/>
    <mergeCell ref="B31:F31"/>
    <mergeCell ref="B33:F33"/>
    <mergeCell ref="B34:F34"/>
    <mergeCell ref="B32:F32"/>
    <mergeCell ref="B10:K10"/>
    <mergeCell ref="B6:K6"/>
    <mergeCell ref="B8:K8"/>
    <mergeCell ref="B16:K16"/>
    <mergeCell ref="B18:F18"/>
    <mergeCell ref="B19:F19"/>
    <mergeCell ref="B23:F23"/>
    <mergeCell ref="B25:F25"/>
    <mergeCell ref="B26:F26"/>
    <mergeCell ref="B20:F20"/>
    <mergeCell ref="B21:F21"/>
    <mergeCell ref="B22:F22"/>
  </mergeCells>
  <phoneticPr fontId="4" type="noConversion"/>
  <pageMargins left="0.31496062992125984" right="0.31496062992125984" top="0.15748031496062992" bottom="0.15748031496062992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4"/>
  <sheetViews>
    <sheetView workbookViewId="0">
      <selection activeCell="K82" sqref="K82:K83"/>
    </sheetView>
  </sheetViews>
  <sheetFormatPr defaultRowHeight="14.25" x14ac:dyDescent="0.2"/>
  <cols>
    <col min="1" max="1" width="7.85546875" style="4" customWidth="1"/>
    <col min="2" max="2" width="7.42578125" style="4" bestFit="1" customWidth="1"/>
    <col min="3" max="3" width="7.140625" style="4" customWidth="1"/>
    <col min="4" max="4" width="4.7109375" style="48" customWidth="1"/>
    <col min="5" max="5" width="7.85546875" style="4" customWidth="1"/>
    <col min="6" max="6" width="44.7109375" style="4" customWidth="1"/>
    <col min="7" max="7" width="25.28515625" style="90" customWidth="1"/>
    <col min="8" max="9" width="25.28515625" style="4" customWidth="1"/>
    <col min="10" max="11" width="15.7109375" style="4" customWidth="1"/>
    <col min="12" max="16384" width="9.140625" style="4"/>
  </cols>
  <sheetData>
    <row r="1" spans="2:11" ht="18" customHeight="1" x14ac:dyDescent="0.2">
      <c r="B1" s="10"/>
      <c r="C1" s="10"/>
      <c r="D1" s="11"/>
      <c r="E1" s="10"/>
      <c r="F1" s="10"/>
      <c r="G1" s="98"/>
      <c r="H1" s="10"/>
      <c r="I1" s="10"/>
      <c r="J1" s="10"/>
    </row>
    <row r="2" spans="2:11" ht="15.75" customHeight="1" x14ac:dyDescent="0.2">
      <c r="B2" s="139" t="s">
        <v>10</v>
      </c>
      <c r="C2" s="139"/>
      <c r="D2" s="139"/>
      <c r="E2" s="139"/>
      <c r="F2" s="139"/>
      <c r="G2" s="139"/>
      <c r="H2" s="139"/>
      <c r="I2" s="139"/>
      <c r="J2" s="139"/>
      <c r="K2" s="139"/>
    </row>
    <row r="3" spans="2:11" ht="15" x14ac:dyDescent="0.2">
      <c r="B3" s="10"/>
      <c r="C3" s="10"/>
      <c r="D3" s="11"/>
      <c r="E3" s="10"/>
      <c r="F3" s="10"/>
      <c r="G3" s="98"/>
      <c r="H3" s="10"/>
      <c r="I3" s="12"/>
      <c r="J3" s="12"/>
    </row>
    <row r="4" spans="2:11" ht="15" x14ac:dyDescent="0.2">
      <c r="B4" s="145" t="s">
        <v>53</v>
      </c>
      <c r="C4" s="145"/>
      <c r="D4" s="145"/>
      <c r="E4" s="145"/>
      <c r="F4" s="145"/>
      <c r="G4" s="145"/>
      <c r="H4" s="145"/>
      <c r="I4" s="145"/>
      <c r="J4" s="145"/>
      <c r="K4" s="145"/>
    </row>
    <row r="5" spans="2:11" ht="15" x14ac:dyDescent="0.2">
      <c r="B5" s="10"/>
      <c r="C5" s="10"/>
      <c r="D5" s="11"/>
      <c r="E5" s="10"/>
      <c r="F5" s="10"/>
      <c r="G5" s="98"/>
      <c r="H5" s="10"/>
      <c r="I5" s="12"/>
      <c r="J5" s="12"/>
    </row>
    <row r="6" spans="2:11" ht="18" customHeight="1" x14ac:dyDescent="0.2">
      <c r="B6" s="145" t="s">
        <v>49</v>
      </c>
      <c r="C6" s="145"/>
      <c r="D6" s="145"/>
      <c r="E6" s="145"/>
      <c r="F6" s="145"/>
      <c r="G6" s="145"/>
      <c r="H6" s="145"/>
      <c r="I6" s="145"/>
      <c r="J6" s="145"/>
      <c r="K6" s="145"/>
    </row>
    <row r="7" spans="2:11" ht="15" x14ac:dyDescent="0.2">
      <c r="B7" s="10"/>
      <c r="C7" s="10"/>
      <c r="D7" s="11"/>
      <c r="E7" s="10"/>
      <c r="F7" s="10"/>
      <c r="G7" s="98"/>
      <c r="H7" s="10"/>
      <c r="I7" s="12"/>
      <c r="J7" s="12"/>
    </row>
    <row r="8" spans="2:11" ht="15.75" customHeight="1" x14ac:dyDescent="0.2">
      <c r="B8" s="145" t="s">
        <v>15</v>
      </c>
      <c r="C8" s="145"/>
      <c r="D8" s="145"/>
      <c r="E8" s="145"/>
      <c r="F8" s="145"/>
      <c r="G8" s="145"/>
      <c r="H8" s="145"/>
      <c r="I8" s="145"/>
      <c r="J8" s="145"/>
      <c r="K8" s="145"/>
    </row>
    <row r="9" spans="2:11" ht="15" x14ac:dyDescent="0.2">
      <c r="B9" s="10"/>
      <c r="C9" s="10"/>
      <c r="D9" s="11"/>
      <c r="E9" s="10"/>
      <c r="F9" s="10"/>
      <c r="G9" s="98"/>
      <c r="H9" s="10"/>
      <c r="I9" s="12"/>
      <c r="J9" s="12"/>
    </row>
    <row r="10" spans="2:11" ht="45" x14ac:dyDescent="0.2">
      <c r="B10" s="146" t="s">
        <v>5</v>
      </c>
      <c r="C10" s="147"/>
      <c r="D10" s="147"/>
      <c r="E10" s="147"/>
      <c r="F10" s="148"/>
      <c r="G10" s="99" t="s">
        <v>167</v>
      </c>
      <c r="H10" s="14" t="s">
        <v>35</v>
      </c>
      <c r="I10" s="14" t="s">
        <v>168</v>
      </c>
      <c r="J10" s="14" t="s">
        <v>14</v>
      </c>
      <c r="K10" s="14" t="s">
        <v>34</v>
      </c>
    </row>
    <row r="11" spans="2:11" ht="16.5" customHeight="1" x14ac:dyDescent="0.2">
      <c r="B11" s="146">
        <v>1</v>
      </c>
      <c r="C11" s="147"/>
      <c r="D11" s="147"/>
      <c r="E11" s="147"/>
      <c r="F11" s="148"/>
      <c r="G11" s="99">
        <v>2</v>
      </c>
      <c r="H11" s="14">
        <v>3</v>
      </c>
      <c r="I11" s="14">
        <v>4</v>
      </c>
      <c r="J11" s="14" t="s">
        <v>139</v>
      </c>
      <c r="K11" s="14" t="s">
        <v>140</v>
      </c>
    </row>
    <row r="12" spans="2:11" ht="15" x14ac:dyDescent="0.25">
      <c r="B12" s="15"/>
      <c r="C12" s="15"/>
      <c r="D12" s="16"/>
      <c r="E12" s="15"/>
      <c r="F12" s="15" t="s">
        <v>16</v>
      </c>
      <c r="G12" s="17">
        <f>G13</f>
        <v>131499.01999999999</v>
      </c>
      <c r="H12" s="17">
        <f>H13</f>
        <v>145840</v>
      </c>
      <c r="I12" s="17">
        <f t="shared" ref="I12" si="0">I13</f>
        <v>143321.66</v>
      </c>
      <c r="J12" s="43">
        <f>I12/G12*100</f>
        <v>108.99066776315141</v>
      </c>
      <c r="K12" s="43">
        <f>I12/H12*100</f>
        <v>98.273217224355463</v>
      </c>
    </row>
    <row r="13" spans="2:11" ht="15.75" customHeight="1" x14ac:dyDescent="0.25">
      <c r="B13" s="15">
        <v>6</v>
      </c>
      <c r="C13" s="15"/>
      <c r="D13" s="16"/>
      <c r="E13" s="15"/>
      <c r="F13" s="15" t="s">
        <v>2</v>
      </c>
      <c r="G13" s="17">
        <f>G20+G24+G14+G17</f>
        <v>131499.01999999999</v>
      </c>
      <c r="H13" s="17">
        <f>H20+H24+H14+H17</f>
        <v>145840</v>
      </c>
      <c r="I13" s="17">
        <f>I20+I24+I14+I17</f>
        <v>143321.66</v>
      </c>
      <c r="J13" s="43">
        <f t="shared" ref="J13:J26" si="1">I13/G13*100</f>
        <v>108.99066776315141</v>
      </c>
      <c r="K13" s="43">
        <f t="shared" ref="K13:K25" si="2">I13/H13*100</f>
        <v>98.273217224355463</v>
      </c>
    </row>
    <row r="14" spans="2:11" s="44" customFormat="1" ht="28.5" x14ac:dyDescent="0.25">
      <c r="B14" s="22"/>
      <c r="C14" s="22">
        <v>63</v>
      </c>
      <c r="D14" s="23"/>
      <c r="E14" s="23"/>
      <c r="F14" s="24" t="s">
        <v>61</v>
      </c>
      <c r="G14" s="17">
        <f>G15</f>
        <v>278.72000000000003</v>
      </c>
      <c r="H14" s="18">
        <f t="shared" ref="H14:I15" si="3">H15</f>
        <v>207</v>
      </c>
      <c r="I14" s="18">
        <f t="shared" si="3"/>
        <v>144</v>
      </c>
      <c r="J14" s="43">
        <f t="shared" si="1"/>
        <v>51.664753157290463</v>
      </c>
      <c r="K14" s="43">
        <f t="shared" si="2"/>
        <v>69.565217391304344</v>
      </c>
    </row>
    <row r="15" spans="2:11" ht="28.5" x14ac:dyDescent="0.2">
      <c r="B15" s="19"/>
      <c r="C15" s="19"/>
      <c r="D15" s="20">
        <v>636</v>
      </c>
      <c r="E15" s="20"/>
      <c r="F15" s="24" t="s">
        <v>62</v>
      </c>
      <c r="G15" s="37">
        <f>G16</f>
        <v>278.72000000000003</v>
      </c>
      <c r="H15" s="21">
        <v>207</v>
      </c>
      <c r="I15" s="21">
        <f t="shared" si="3"/>
        <v>144</v>
      </c>
      <c r="J15" s="47">
        <f t="shared" si="1"/>
        <v>51.664753157290463</v>
      </c>
      <c r="K15" s="47">
        <f t="shared" si="2"/>
        <v>69.565217391304344</v>
      </c>
    </row>
    <row r="16" spans="2:11" ht="28.5" x14ac:dyDescent="0.2">
      <c r="B16" s="19"/>
      <c r="C16" s="19"/>
      <c r="D16" s="20"/>
      <c r="E16" s="20">
        <v>6361</v>
      </c>
      <c r="F16" s="24" t="s">
        <v>63</v>
      </c>
      <c r="G16" s="37">
        <v>278.72000000000003</v>
      </c>
      <c r="H16" s="21"/>
      <c r="I16" s="87">
        <v>144</v>
      </c>
      <c r="J16" s="47">
        <f t="shared" si="1"/>
        <v>51.664753157290463</v>
      </c>
      <c r="K16" s="47"/>
    </row>
    <row r="17" spans="2:11" s="44" customFormat="1" ht="45" x14ac:dyDescent="0.25">
      <c r="B17" s="26"/>
      <c r="C17" s="26">
        <v>65</v>
      </c>
      <c r="D17" s="27"/>
      <c r="E17" s="27"/>
      <c r="F17" s="28" t="s">
        <v>94</v>
      </c>
      <c r="G17" s="29">
        <f>G18</f>
        <v>20712.990000000002</v>
      </c>
      <c r="H17" s="29">
        <f>H18</f>
        <v>25596</v>
      </c>
      <c r="I17" s="29">
        <f t="shared" ref="I17:I18" si="4">I18</f>
        <v>25340.34</v>
      </c>
      <c r="J17" s="43"/>
      <c r="K17" s="43">
        <f t="shared" si="2"/>
        <v>99.001172058134074</v>
      </c>
    </row>
    <row r="18" spans="2:11" ht="18.75" customHeight="1" x14ac:dyDescent="0.2">
      <c r="B18" s="30"/>
      <c r="C18" s="26"/>
      <c r="D18" s="31">
        <v>652</v>
      </c>
      <c r="E18" s="31"/>
      <c r="F18" s="32" t="s">
        <v>95</v>
      </c>
      <c r="G18" s="33">
        <f>G19</f>
        <v>20712.990000000002</v>
      </c>
      <c r="H18" s="33">
        <v>25596</v>
      </c>
      <c r="I18" s="33">
        <f t="shared" si="4"/>
        <v>25340.34</v>
      </c>
      <c r="J18" s="47"/>
      <c r="K18" s="47">
        <f t="shared" si="2"/>
        <v>99.001172058134074</v>
      </c>
    </row>
    <row r="19" spans="2:11" ht="23.25" customHeight="1" x14ac:dyDescent="0.2">
      <c r="B19" s="30"/>
      <c r="C19" s="26"/>
      <c r="D19" s="31"/>
      <c r="E19" s="31">
        <v>6526</v>
      </c>
      <c r="F19" s="32" t="s">
        <v>96</v>
      </c>
      <c r="G19" s="33">
        <v>20712.990000000002</v>
      </c>
      <c r="H19" s="33"/>
      <c r="I19" s="88">
        <v>25340.34</v>
      </c>
      <c r="J19" s="47"/>
      <c r="K19" s="47"/>
    </row>
    <row r="20" spans="2:11" s="44" customFormat="1" ht="45" x14ac:dyDescent="0.25">
      <c r="B20" s="26"/>
      <c r="C20" s="26">
        <v>66</v>
      </c>
      <c r="D20" s="27"/>
      <c r="E20" s="27"/>
      <c r="F20" s="28" t="s">
        <v>54</v>
      </c>
      <c r="G20" s="149">
        <f>G22</f>
        <v>0</v>
      </c>
      <c r="H20" s="149">
        <f>H22</f>
        <v>27</v>
      </c>
      <c r="I20" s="149">
        <f>I22</f>
        <v>27.56</v>
      </c>
      <c r="J20" s="151"/>
      <c r="K20" s="151"/>
    </row>
    <row r="21" spans="2:11" s="44" customFormat="1" ht="15" x14ac:dyDescent="0.25">
      <c r="B21" s="34"/>
      <c r="C21" s="34"/>
      <c r="D21" s="35"/>
      <c r="E21" s="35"/>
      <c r="F21" s="36" t="s">
        <v>55</v>
      </c>
      <c r="G21" s="150"/>
      <c r="H21" s="150"/>
      <c r="I21" s="150"/>
      <c r="J21" s="151"/>
      <c r="K21" s="151"/>
    </row>
    <row r="22" spans="2:11" ht="42.75" x14ac:dyDescent="0.2">
      <c r="B22" s="19"/>
      <c r="C22" s="19"/>
      <c r="D22" s="20">
        <v>663</v>
      </c>
      <c r="E22" s="20"/>
      <c r="F22" s="25" t="s">
        <v>56</v>
      </c>
      <c r="G22" s="37">
        <f>' Račun prihoda i rashoda'!G3</f>
        <v>0</v>
      </c>
      <c r="H22" s="21">
        <v>27</v>
      </c>
      <c r="I22" s="87">
        <f>I23</f>
        <v>27.56</v>
      </c>
      <c r="J22" s="47"/>
      <c r="K22" s="47"/>
    </row>
    <row r="23" spans="2:11" ht="20.25" customHeight="1" x14ac:dyDescent="0.2">
      <c r="B23" s="19"/>
      <c r="C23" s="19"/>
      <c r="D23" s="20"/>
      <c r="E23" s="20">
        <v>6631</v>
      </c>
      <c r="F23" s="25" t="s">
        <v>57</v>
      </c>
      <c r="G23" s="37"/>
      <c r="H23" s="21"/>
      <c r="I23" s="87">
        <v>27.56</v>
      </c>
      <c r="J23" s="47"/>
      <c r="K23" s="47"/>
    </row>
    <row r="24" spans="2:11" s="44" customFormat="1" ht="30" x14ac:dyDescent="0.25">
      <c r="B24" s="22"/>
      <c r="C24" s="22">
        <v>67</v>
      </c>
      <c r="D24" s="23"/>
      <c r="E24" s="23"/>
      <c r="F24" s="15" t="s">
        <v>58</v>
      </c>
      <c r="G24" s="17">
        <f>G25</f>
        <v>110507.31</v>
      </c>
      <c r="H24" s="17">
        <f t="shared" ref="H24:I24" si="5">H25</f>
        <v>120010</v>
      </c>
      <c r="I24" s="17">
        <f t="shared" si="5"/>
        <v>117809.76000000001</v>
      </c>
      <c r="J24" s="43">
        <f t="shared" si="1"/>
        <v>106.60811488398369</v>
      </c>
      <c r="K24" s="43">
        <f t="shared" si="2"/>
        <v>98.166619448379308</v>
      </c>
    </row>
    <row r="25" spans="2:11" ht="28.5" x14ac:dyDescent="0.2">
      <c r="B25" s="19"/>
      <c r="C25" s="19"/>
      <c r="D25" s="20">
        <v>671</v>
      </c>
      <c r="E25" s="20"/>
      <c r="F25" s="25" t="s">
        <v>59</v>
      </c>
      <c r="G25" s="37">
        <f>G26</f>
        <v>110507.31</v>
      </c>
      <c r="H25" s="37">
        <v>120010</v>
      </c>
      <c r="I25" s="37">
        <f>I26+I27</f>
        <v>117809.76000000001</v>
      </c>
      <c r="J25" s="47">
        <f t="shared" si="1"/>
        <v>106.60811488398369</v>
      </c>
      <c r="K25" s="47">
        <f t="shared" si="2"/>
        <v>98.166619448379308</v>
      </c>
    </row>
    <row r="26" spans="2:11" ht="28.5" x14ac:dyDescent="0.2">
      <c r="B26" s="19"/>
      <c r="C26" s="19"/>
      <c r="D26" s="20"/>
      <c r="E26" s="20">
        <v>6711</v>
      </c>
      <c r="F26" s="24" t="s">
        <v>60</v>
      </c>
      <c r="G26" s="37">
        <v>110507.31</v>
      </c>
      <c r="H26" s="37"/>
      <c r="I26" s="47">
        <v>117599.16</v>
      </c>
      <c r="J26" s="47">
        <f t="shared" si="1"/>
        <v>106.41753925600035</v>
      </c>
      <c r="K26" s="47"/>
    </row>
    <row r="27" spans="2:11" ht="30" customHeight="1" x14ac:dyDescent="0.2">
      <c r="B27" s="45"/>
      <c r="C27" s="45"/>
      <c r="D27" s="46"/>
      <c r="E27" s="100">
        <v>6712</v>
      </c>
      <c r="F27" s="24" t="s">
        <v>172</v>
      </c>
      <c r="G27" s="47"/>
      <c r="H27" s="87"/>
      <c r="I27" s="87">
        <v>210.6</v>
      </c>
      <c r="J27" s="45"/>
      <c r="K27" s="45"/>
    </row>
    <row r="28" spans="2:11" ht="15.75" customHeight="1" x14ac:dyDescent="0.2">
      <c r="H28" s="89"/>
      <c r="I28" s="89"/>
    </row>
    <row r="29" spans="2:11" ht="15.75" customHeight="1" x14ac:dyDescent="0.2">
      <c r="H29" s="89"/>
      <c r="I29" s="89"/>
    </row>
    <row r="30" spans="2:11" ht="15.75" customHeight="1" x14ac:dyDescent="0.2">
      <c r="H30" s="89"/>
      <c r="I30" s="89"/>
    </row>
    <row r="31" spans="2:11" ht="15.75" customHeight="1" x14ac:dyDescent="0.2">
      <c r="H31" s="89"/>
      <c r="I31" s="89"/>
    </row>
    <row r="32" spans="2:11" ht="15.75" customHeight="1" x14ac:dyDescent="0.2">
      <c r="H32" s="89"/>
      <c r="I32" s="89"/>
    </row>
    <row r="33" spans="2:11" ht="15.75" customHeight="1" x14ac:dyDescent="0.2">
      <c r="B33" s="10"/>
      <c r="C33" s="10"/>
      <c r="D33" s="11"/>
      <c r="E33" s="10"/>
      <c r="F33" s="10"/>
      <c r="G33" s="98"/>
      <c r="H33" s="10"/>
      <c r="I33" s="12"/>
      <c r="J33" s="12"/>
      <c r="K33" s="12"/>
    </row>
    <row r="34" spans="2:11" ht="15.75" customHeight="1" x14ac:dyDescent="0.2">
      <c r="B34" s="10"/>
      <c r="C34" s="10"/>
      <c r="D34" s="11"/>
      <c r="E34" s="10"/>
      <c r="F34" s="10"/>
      <c r="G34" s="98"/>
      <c r="H34" s="10"/>
      <c r="I34" s="12"/>
      <c r="J34" s="12"/>
      <c r="K34" s="12"/>
    </row>
    <row r="35" spans="2:11" ht="15.75" customHeight="1" x14ac:dyDescent="0.2">
      <c r="B35" s="13"/>
      <c r="C35" s="13"/>
      <c r="D35" s="11"/>
      <c r="E35" s="13"/>
      <c r="F35" s="13"/>
      <c r="G35" s="98"/>
      <c r="H35" s="13"/>
      <c r="I35" s="12"/>
      <c r="J35" s="12"/>
      <c r="K35" s="12"/>
    </row>
    <row r="36" spans="2:11" ht="15.75" customHeight="1" x14ac:dyDescent="0.2">
      <c r="B36" s="13"/>
      <c r="C36" s="13"/>
      <c r="D36" s="11"/>
      <c r="E36" s="13"/>
      <c r="F36" s="13"/>
      <c r="G36" s="98"/>
      <c r="H36" s="13"/>
      <c r="I36" s="12"/>
      <c r="J36" s="12"/>
      <c r="K36" s="12"/>
    </row>
    <row r="37" spans="2:11" ht="45" x14ac:dyDescent="0.2">
      <c r="B37" s="146" t="s">
        <v>5</v>
      </c>
      <c r="C37" s="147"/>
      <c r="D37" s="147"/>
      <c r="E37" s="147"/>
      <c r="F37" s="148"/>
      <c r="G37" s="99" t="s">
        <v>167</v>
      </c>
      <c r="H37" s="14" t="s">
        <v>35</v>
      </c>
      <c r="I37" s="14" t="s">
        <v>168</v>
      </c>
      <c r="J37" s="14" t="s">
        <v>14</v>
      </c>
      <c r="K37" s="14" t="s">
        <v>34</v>
      </c>
    </row>
    <row r="38" spans="2:11" ht="12.75" customHeight="1" x14ac:dyDescent="0.2">
      <c r="B38" s="146">
        <v>1</v>
      </c>
      <c r="C38" s="147"/>
      <c r="D38" s="147"/>
      <c r="E38" s="147"/>
      <c r="F38" s="148"/>
      <c r="G38" s="99">
        <v>2</v>
      </c>
      <c r="H38" s="14">
        <v>3</v>
      </c>
      <c r="I38" s="14">
        <v>4</v>
      </c>
      <c r="J38" s="14" t="s">
        <v>139</v>
      </c>
      <c r="K38" s="14" t="s">
        <v>140</v>
      </c>
    </row>
    <row r="39" spans="2:11" ht="15" x14ac:dyDescent="0.25">
      <c r="B39" s="15"/>
      <c r="C39" s="15"/>
      <c r="D39" s="16"/>
      <c r="E39" s="15"/>
      <c r="F39" s="15" t="s">
        <v>6</v>
      </c>
      <c r="G39" s="17">
        <f>G40</f>
        <v>130475.56</v>
      </c>
      <c r="H39" s="17">
        <f>H40+H80</f>
        <v>145840</v>
      </c>
      <c r="I39" s="17">
        <f>I40+I80</f>
        <v>143876.72000000003</v>
      </c>
      <c r="J39" s="47">
        <f>I39/G39*100</f>
        <v>110.27101167452361</v>
      </c>
      <c r="K39" s="47">
        <f>I39/H39*100</f>
        <v>98.653812397147576</v>
      </c>
    </row>
    <row r="40" spans="2:11" ht="15" x14ac:dyDescent="0.25">
      <c r="B40" s="15">
        <v>3</v>
      </c>
      <c r="C40" s="15"/>
      <c r="D40" s="16"/>
      <c r="E40" s="15"/>
      <c r="F40" s="15" t="s">
        <v>3</v>
      </c>
      <c r="G40" s="17">
        <f>G41+G48+G77</f>
        <v>130475.56</v>
      </c>
      <c r="H40" s="17">
        <f>H41+H48+H77</f>
        <v>145629</v>
      </c>
      <c r="I40" s="17">
        <f>I41+I48+I77</f>
        <v>143666.12000000002</v>
      </c>
      <c r="J40" s="47">
        <f t="shared" ref="J40:J79" si="6">I40/G40*100</f>
        <v>110.10960213544976</v>
      </c>
      <c r="K40" s="47">
        <f t="shared" ref="K40:K81" si="7">I40/H40*100</f>
        <v>98.652136593672978</v>
      </c>
    </row>
    <row r="41" spans="2:11" s="44" customFormat="1" ht="15" x14ac:dyDescent="0.25">
      <c r="B41" s="15"/>
      <c r="C41" s="15">
        <v>31</v>
      </c>
      <c r="D41" s="16"/>
      <c r="E41" s="16"/>
      <c r="F41" s="15" t="s">
        <v>4</v>
      </c>
      <c r="G41" s="17">
        <f>G42+G46+G44</f>
        <v>101050.03</v>
      </c>
      <c r="H41" s="17">
        <v>109318</v>
      </c>
      <c r="I41" s="17">
        <f t="shared" ref="I41" si="8">I42+I46+I44</f>
        <v>108271.41</v>
      </c>
      <c r="J41" s="47">
        <f t="shared" si="6"/>
        <v>107.14634127273392</v>
      </c>
      <c r="K41" s="47">
        <f t="shared" si="7"/>
        <v>99.042618781902348</v>
      </c>
    </row>
    <row r="42" spans="2:11" x14ac:dyDescent="0.2">
      <c r="B42" s="19"/>
      <c r="C42" s="19"/>
      <c r="D42" s="20">
        <v>311</v>
      </c>
      <c r="E42" s="20"/>
      <c r="F42" s="20" t="s">
        <v>17</v>
      </c>
      <c r="G42" s="37">
        <f>G43</f>
        <v>83089.490000000005</v>
      </c>
      <c r="H42" s="37"/>
      <c r="I42" s="37">
        <f t="shared" ref="I42" si="9">I43</f>
        <v>87237.58</v>
      </c>
      <c r="J42" s="47">
        <f t="shared" si="6"/>
        <v>104.99231611603344</v>
      </c>
      <c r="K42" s="47"/>
    </row>
    <row r="43" spans="2:11" x14ac:dyDescent="0.2">
      <c r="B43" s="19"/>
      <c r="C43" s="19"/>
      <c r="D43" s="20"/>
      <c r="E43" s="20">
        <v>3111</v>
      </c>
      <c r="F43" s="20" t="s">
        <v>18</v>
      </c>
      <c r="G43" s="37">
        <v>83089.490000000005</v>
      </c>
      <c r="H43" s="37"/>
      <c r="I43" s="47">
        <v>87237.58</v>
      </c>
      <c r="J43" s="47">
        <f t="shared" si="6"/>
        <v>104.99231611603344</v>
      </c>
      <c r="K43" s="47"/>
    </row>
    <row r="44" spans="2:11" x14ac:dyDescent="0.2">
      <c r="B44" s="19"/>
      <c r="C44" s="19"/>
      <c r="D44" s="20">
        <v>312</v>
      </c>
      <c r="E44" s="20"/>
      <c r="F44" s="20" t="s">
        <v>101</v>
      </c>
      <c r="G44" s="37">
        <f>G45</f>
        <v>4250.79</v>
      </c>
      <c r="H44" s="37"/>
      <c r="I44" s="47">
        <f>I45</f>
        <v>8463.6299999999992</v>
      </c>
      <c r="J44" s="47"/>
      <c r="K44" s="47"/>
    </row>
    <row r="45" spans="2:11" x14ac:dyDescent="0.2">
      <c r="B45" s="19"/>
      <c r="C45" s="19"/>
      <c r="D45" s="20"/>
      <c r="E45" s="20">
        <v>3121</v>
      </c>
      <c r="F45" s="20" t="s">
        <v>101</v>
      </c>
      <c r="G45" s="37">
        <v>4250.79</v>
      </c>
      <c r="H45" s="37"/>
      <c r="I45" s="47">
        <v>8463.6299999999992</v>
      </c>
      <c r="J45" s="47"/>
      <c r="K45" s="47"/>
    </row>
    <row r="46" spans="2:11" x14ac:dyDescent="0.2">
      <c r="B46" s="19"/>
      <c r="C46" s="19"/>
      <c r="D46" s="20">
        <v>313</v>
      </c>
      <c r="E46" s="20"/>
      <c r="F46" s="20" t="s">
        <v>64</v>
      </c>
      <c r="G46" s="37">
        <f>G47</f>
        <v>13709.75</v>
      </c>
      <c r="H46" s="37"/>
      <c r="I46" s="37">
        <f t="shared" ref="I46" si="10">I47</f>
        <v>12570.2</v>
      </c>
      <c r="J46" s="47">
        <f t="shared" si="6"/>
        <v>91.688032239829326</v>
      </c>
      <c r="K46" s="47"/>
    </row>
    <row r="47" spans="2:11" x14ac:dyDescent="0.2">
      <c r="B47" s="19"/>
      <c r="C47" s="19"/>
      <c r="D47" s="20"/>
      <c r="E47" s="20">
        <v>3132</v>
      </c>
      <c r="F47" s="20" t="s">
        <v>65</v>
      </c>
      <c r="G47" s="37">
        <v>13709.75</v>
      </c>
      <c r="H47" s="37"/>
      <c r="I47" s="47">
        <v>12570.2</v>
      </c>
      <c r="J47" s="47">
        <f t="shared" si="6"/>
        <v>91.688032239829326</v>
      </c>
      <c r="K47" s="47"/>
    </row>
    <row r="48" spans="2:11" ht="15" x14ac:dyDescent="0.25">
      <c r="B48" s="19"/>
      <c r="C48" s="22">
        <v>32</v>
      </c>
      <c r="D48" s="23"/>
      <c r="E48" s="23"/>
      <c r="F48" s="38" t="s">
        <v>11</v>
      </c>
      <c r="G48" s="17">
        <f>G49+G54+G61+G71</f>
        <v>28814.46</v>
      </c>
      <c r="H48" s="17">
        <v>35601</v>
      </c>
      <c r="I48" s="17">
        <f>I49+I54+I61+I71</f>
        <v>34761.17</v>
      </c>
      <c r="J48" s="47">
        <f t="shared" si="6"/>
        <v>120.63793664708622</v>
      </c>
      <c r="K48" s="47">
        <f t="shared" si="7"/>
        <v>97.640993230527229</v>
      </c>
    </row>
    <row r="49" spans="2:11" ht="15" x14ac:dyDescent="0.2">
      <c r="B49" s="19"/>
      <c r="C49" s="22"/>
      <c r="D49" s="20">
        <v>321</v>
      </c>
      <c r="E49" s="20"/>
      <c r="F49" s="20" t="s">
        <v>19</v>
      </c>
      <c r="G49" s="37">
        <f>G51+G52+G53+G50</f>
        <v>5840.37</v>
      </c>
      <c r="H49" s="37"/>
      <c r="I49" s="37">
        <f t="shared" ref="I49" si="11">I51+I52+I53+I50</f>
        <v>5507.28</v>
      </c>
      <c r="J49" s="47">
        <f t="shared" si="6"/>
        <v>94.296765444655037</v>
      </c>
      <c r="K49" s="47"/>
    </row>
    <row r="50" spans="2:11" ht="15" x14ac:dyDescent="0.2">
      <c r="B50" s="19"/>
      <c r="C50" s="22"/>
      <c r="D50" s="20"/>
      <c r="E50" s="20">
        <v>3211</v>
      </c>
      <c r="F50" s="20" t="s">
        <v>102</v>
      </c>
      <c r="G50" s="37">
        <v>536.20000000000005</v>
      </c>
      <c r="H50" s="37"/>
      <c r="I50" s="37">
        <v>399.64</v>
      </c>
      <c r="J50" s="47"/>
      <c r="K50" s="47"/>
    </row>
    <row r="51" spans="2:11" x14ac:dyDescent="0.2">
      <c r="B51" s="19"/>
      <c r="C51" s="19"/>
      <c r="D51" s="20"/>
      <c r="E51" s="20">
        <v>3212</v>
      </c>
      <c r="F51" s="20" t="s">
        <v>67</v>
      </c>
      <c r="G51" s="37">
        <v>5008.46</v>
      </c>
      <c r="H51" s="37"/>
      <c r="I51" s="47">
        <v>4357.74</v>
      </c>
      <c r="J51" s="47">
        <f t="shared" si="6"/>
        <v>87.007583169277581</v>
      </c>
      <c r="K51" s="47"/>
    </row>
    <row r="52" spans="2:11" x14ac:dyDescent="0.2">
      <c r="B52" s="19"/>
      <c r="C52" s="19"/>
      <c r="D52" s="20"/>
      <c r="E52" s="20">
        <v>3213</v>
      </c>
      <c r="F52" s="20" t="s">
        <v>68</v>
      </c>
      <c r="G52" s="37">
        <v>295.70999999999998</v>
      </c>
      <c r="H52" s="37"/>
      <c r="I52" s="47">
        <v>429.95</v>
      </c>
      <c r="J52" s="47">
        <f t="shared" si="6"/>
        <v>145.39582699266174</v>
      </c>
      <c r="K52" s="47"/>
    </row>
    <row r="53" spans="2:11" ht="28.5" x14ac:dyDescent="0.2">
      <c r="B53" s="19"/>
      <c r="C53" s="19"/>
      <c r="D53" s="20"/>
      <c r="E53" s="20">
        <v>3214</v>
      </c>
      <c r="F53" s="24" t="s">
        <v>66</v>
      </c>
      <c r="G53" s="37"/>
      <c r="H53" s="37"/>
      <c r="I53" s="47">
        <v>319.95</v>
      </c>
      <c r="J53" s="47"/>
      <c r="K53" s="47"/>
    </row>
    <row r="54" spans="2:11" x14ac:dyDescent="0.2">
      <c r="B54" s="19"/>
      <c r="C54" s="19"/>
      <c r="D54" s="20">
        <v>322</v>
      </c>
      <c r="E54" s="20"/>
      <c r="F54" s="20" t="s">
        <v>69</v>
      </c>
      <c r="G54" s="37">
        <f>G55+G56+G57+G58+G59</f>
        <v>17490.72</v>
      </c>
      <c r="H54" s="37"/>
      <c r="I54" s="37">
        <f t="shared" ref="I54" si="12">I55+I56+I57+I58+I59+I60</f>
        <v>18937.41</v>
      </c>
      <c r="J54" s="47">
        <f t="shared" si="6"/>
        <v>108.27118609182469</v>
      </c>
      <c r="K54" s="47"/>
    </row>
    <row r="55" spans="2:11" x14ac:dyDescent="0.2">
      <c r="B55" s="19"/>
      <c r="C55" s="19"/>
      <c r="D55" s="20"/>
      <c r="E55" s="20">
        <v>3221</v>
      </c>
      <c r="F55" s="20" t="s">
        <v>70</v>
      </c>
      <c r="G55" s="37">
        <v>2272.79</v>
      </c>
      <c r="H55" s="37"/>
      <c r="I55" s="47">
        <v>2951.18</v>
      </c>
      <c r="J55" s="47">
        <f t="shared" si="6"/>
        <v>129.84833618592126</v>
      </c>
      <c r="K55" s="47"/>
    </row>
    <row r="56" spans="2:11" x14ac:dyDescent="0.2">
      <c r="B56" s="19"/>
      <c r="C56" s="19"/>
      <c r="D56" s="20"/>
      <c r="E56" s="20">
        <v>3222</v>
      </c>
      <c r="F56" s="20" t="s">
        <v>71</v>
      </c>
      <c r="G56" s="37">
        <v>7454.23</v>
      </c>
      <c r="H56" s="37"/>
      <c r="I56" s="47">
        <v>9298.5499999999993</v>
      </c>
      <c r="J56" s="47">
        <f t="shared" si="6"/>
        <v>124.74192505463341</v>
      </c>
      <c r="K56" s="47"/>
    </row>
    <row r="57" spans="2:11" x14ac:dyDescent="0.2">
      <c r="B57" s="19"/>
      <c r="C57" s="19"/>
      <c r="D57" s="20"/>
      <c r="E57" s="20">
        <v>3223</v>
      </c>
      <c r="F57" s="20" t="s">
        <v>72</v>
      </c>
      <c r="G57" s="37">
        <v>5948</v>
      </c>
      <c r="H57" s="37"/>
      <c r="I57" s="47">
        <v>5112.3100000000004</v>
      </c>
      <c r="J57" s="47">
        <f t="shared" si="6"/>
        <v>85.950067249495632</v>
      </c>
      <c r="K57" s="47"/>
    </row>
    <row r="58" spans="2:11" x14ac:dyDescent="0.2">
      <c r="B58" s="19"/>
      <c r="C58" s="19"/>
      <c r="D58" s="20"/>
      <c r="E58" s="20">
        <v>3224</v>
      </c>
      <c r="F58" s="20" t="s">
        <v>73</v>
      </c>
      <c r="G58" s="37">
        <v>94.1</v>
      </c>
      <c r="H58" s="37"/>
      <c r="I58" s="47"/>
      <c r="J58" s="47">
        <f t="shared" si="6"/>
        <v>0</v>
      </c>
      <c r="K58" s="47"/>
    </row>
    <row r="59" spans="2:11" x14ac:dyDescent="0.2">
      <c r="B59" s="19"/>
      <c r="C59" s="19"/>
      <c r="D59" s="20"/>
      <c r="E59" s="20">
        <v>3225</v>
      </c>
      <c r="F59" s="20" t="s">
        <v>74</v>
      </c>
      <c r="G59" s="37">
        <v>1721.6</v>
      </c>
      <c r="H59" s="37"/>
      <c r="I59" s="47">
        <v>1093.43</v>
      </c>
      <c r="J59" s="47">
        <f t="shared" si="6"/>
        <v>63.512430297397785</v>
      </c>
      <c r="K59" s="47"/>
    </row>
    <row r="60" spans="2:11" x14ac:dyDescent="0.2">
      <c r="B60" s="19"/>
      <c r="C60" s="19"/>
      <c r="D60" s="20"/>
      <c r="E60" s="20">
        <v>3227</v>
      </c>
      <c r="F60" s="20" t="s">
        <v>103</v>
      </c>
      <c r="G60" s="37"/>
      <c r="H60" s="37"/>
      <c r="I60" s="47">
        <v>481.94</v>
      </c>
      <c r="J60" s="47"/>
      <c r="K60" s="47"/>
    </row>
    <row r="61" spans="2:11" x14ac:dyDescent="0.2">
      <c r="B61" s="19"/>
      <c r="C61" s="19"/>
      <c r="D61" s="20">
        <v>323</v>
      </c>
      <c r="E61" s="20"/>
      <c r="F61" s="20" t="s">
        <v>75</v>
      </c>
      <c r="G61" s="37">
        <f>G62+G63+G65+G67+G68+G69+G70</f>
        <v>5077.5900000000011</v>
      </c>
      <c r="H61" s="37"/>
      <c r="I61" s="37">
        <f>I62+I63+I65+I67+I68+I69+I70+I64+I66</f>
        <v>8558.93</v>
      </c>
      <c r="J61" s="47">
        <f t="shared" si="6"/>
        <v>168.56284182062745</v>
      </c>
      <c r="K61" s="47"/>
    </row>
    <row r="62" spans="2:11" x14ac:dyDescent="0.2">
      <c r="B62" s="19"/>
      <c r="C62" s="19"/>
      <c r="D62" s="20"/>
      <c r="E62" s="20">
        <v>3231</v>
      </c>
      <c r="F62" s="20" t="s">
        <v>76</v>
      </c>
      <c r="G62" s="37">
        <v>414.24</v>
      </c>
      <c r="H62" s="37"/>
      <c r="I62" s="47">
        <v>427.25</v>
      </c>
      <c r="J62" s="47">
        <f t="shared" si="6"/>
        <v>103.14069138663578</v>
      </c>
      <c r="K62" s="47"/>
    </row>
    <row r="63" spans="2:11" x14ac:dyDescent="0.2">
      <c r="B63" s="19"/>
      <c r="C63" s="19"/>
      <c r="D63" s="20"/>
      <c r="E63" s="20">
        <v>3232</v>
      </c>
      <c r="F63" s="20" t="s">
        <v>77</v>
      </c>
      <c r="G63" s="37">
        <v>663.29</v>
      </c>
      <c r="H63" s="37"/>
      <c r="I63" s="47">
        <v>2594.5300000000002</v>
      </c>
      <c r="J63" s="47">
        <f t="shared" si="6"/>
        <v>391.16072909285538</v>
      </c>
      <c r="K63" s="47"/>
    </row>
    <row r="64" spans="2:11" x14ac:dyDescent="0.2">
      <c r="B64" s="19"/>
      <c r="C64" s="19"/>
      <c r="D64" s="20"/>
      <c r="E64" s="20">
        <v>3233</v>
      </c>
      <c r="F64" s="20" t="s">
        <v>174</v>
      </c>
      <c r="G64" s="37"/>
      <c r="H64" s="37"/>
      <c r="I64" s="47">
        <v>59.98</v>
      </c>
      <c r="J64" s="47"/>
      <c r="K64" s="47"/>
    </row>
    <row r="65" spans="2:11" x14ac:dyDescent="0.2">
      <c r="B65" s="19"/>
      <c r="C65" s="19"/>
      <c r="D65" s="20"/>
      <c r="E65" s="20">
        <v>3234</v>
      </c>
      <c r="F65" s="20" t="s">
        <v>78</v>
      </c>
      <c r="G65" s="37">
        <v>1459.19</v>
      </c>
      <c r="H65" s="37"/>
      <c r="I65" s="47">
        <v>1498.34</v>
      </c>
      <c r="J65" s="47">
        <f t="shared" si="6"/>
        <v>102.68299536043968</v>
      </c>
      <c r="K65" s="47"/>
    </row>
    <row r="66" spans="2:11" x14ac:dyDescent="0.2">
      <c r="B66" s="19"/>
      <c r="C66" s="19"/>
      <c r="D66" s="20"/>
      <c r="E66" s="20">
        <v>3235</v>
      </c>
      <c r="F66" s="20" t="s">
        <v>175</v>
      </c>
      <c r="G66" s="37"/>
      <c r="H66" s="37"/>
      <c r="I66" s="47">
        <v>50</v>
      </c>
      <c r="J66" s="47"/>
      <c r="K66" s="47"/>
    </row>
    <row r="67" spans="2:11" x14ac:dyDescent="0.2">
      <c r="B67" s="19"/>
      <c r="C67" s="19"/>
      <c r="D67" s="20"/>
      <c r="E67" s="20">
        <v>3236</v>
      </c>
      <c r="F67" s="20" t="s">
        <v>79</v>
      </c>
      <c r="G67" s="37">
        <v>856.22</v>
      </c>
      <c r="H67" s="37"/>
      <c r="I67" s="47">
        <v>1102.51</v>
      </c>
      <c r="J67" s="47">
        <f t="shared" si="6"/>
        <v>128.76480343836866</v>
      </c>
      <c r="K67" s="47"/>
    </row>
    <row r="68" spans="2:11" x14ac:dyDescent="0.2">
      <c r="B68" s="19"/>
      <c r="C68" s="19"/>
      <c r="D68" s="20"/>
      <c r="E68" s="20">
        <v>3237</v>
      </c>
      <c r="F68" s="20" t="s">
        <v>80</v>
      </c>
      <c r="G68" s="37">
        <v>967.22</v>
      </c>
      <c r="H68" s="37"/>
      <c r="I68" s="47">
        <v>2327.8200000000002</v>
      </c>
      <c r="J68" s="47">
        <f t="shared" si="6"/>
        <v>240.6712020016129</v>
      </c>
      <c r="K68" s="47"/>
    </row>
    <row r="69" spans="2:11" x14ac:dyDescent="0.2">
      <c r="B69" s="19"/>
      <c r="C69" s="19"/>
      <c r="D69" s="20"/>
      <c r="E69" s="20">
        <v>3238</v>
      </c>
      <c r="F69" s="20" t="s">
        <v>81</v>
      </c>
      <c r="G69" s="37">
        <v>655.98</v>
      </c>
      <c r="H69" s="37"/>
      <c r="I69" s="47"/>
      <c r="J69" s="47">
        <f t="shared" si="6"/>
        <v>0</v>
      </c>
      <c r="K69" s="47"/>
    </row>
    <row r="70" spans="2:11" x14ac:dyDescent="0.2">
      <c r="B70" s="19"/>
      <c r="C70" s="19"/>
      <c r="D70" s="20"/>
      <c r="E70" s="20">
        <v>3239</v>
      </c>
      <c r="F70" s="20" t="s">
        <v>104</v>
      </c>
      <c r="G70" s="37">
        <v>61.45</v>
      </c>
      <c r="H70" s="37"/>
      <c r="I70" s="47">
        <v>498.5</v>
      </c>
      <c r="J70" s="47">
        <f t="shared" si="6"/>
        <v>811.22864117168433</v>
      </c>
      <c r="K70" s="47"/>
    </row>
    <row r="71" spans="2:11" x14ac:dyDescent="0.2">
      <c r="B71" s="19"/>
      <c r="C71" s="19"/>
      <c r="D71" s="20">
        <v>329</v>
      </c>
      <c r="E71" s="20"/>
      <c r="F71" s="20" t="s">
        <v>82</v>
      </c>
      <c r="G71" s="37">
        <f>G73+G75+G72+G74+G76</f>
        <v>405.78</v>
      </c>
      <c r="H71" s="37"/>
      <c r="I71" s="37">
        <f>I73+I75+I74+I76+I72</f>
        <v>1757.55</v>
      </c>
      <c r="J71" s="47">
        <f t="shared" si="6"/>
        <v>433.12878899896498</v>
      </c>
      <c r="K71" s="47"/>
    </row>
    <row r="72" spans="2:11" x14ac:dyDescent="0.2">
      <c r="B72" s="19"/>
      <c r="C72" s="19"/>
      <c r="D72" s="20"/>
      <c r="E72" s="20">
        <v>3292</v>
      </c>
      <c r="F72" s="20" t="s">
        <v>173</v>
      </c>
      <c r="G72" s="37">
        <v>371.3</v>
      </c>
      <c r="H72" s="37"/>
      <c r="I72" s="37">
        <v>585.27</v>
      </c>
      <c r="J72" s="47"/>
      <c r="K72" s="47"/>
    </row>
    <row r="73" spans="2:11" x14ac:dyDescent="0.2">
      <c r="B73" s="19"/>
      <c r="C73" s="19"/>
      <c r="D73" s="20"/>
      <c r="E73" s="20">
        <v>3293</v>
      </c>
      <c r="F73" s="20" t="s">
        <v>83</v>
      </c>
      <c r="G73" s="37"/>
      <c r="H73" s="37"/>
      <c r="I73" s="47">
        <v>1125.83</v>
      </c>
      <c r="J73" s="47"/>
      <c r="K73" s="47"/>
    </row>
    <row r="74" spans="2:11" x14ac:dyDescent="0.2">
      <c r="B74" s="19"/>
      <c r="C74" s="19"/>
      <c r="D74" s="20"/>
      <c r="E74" s="20">
        <v>3294</v>
      </c>
      <c r="F74" s="20" t="s">
        <v>105</v>
      </c>
      <c r="G74" s="37">
        <v>13.27</v>
      </c>
      <c r="H74" s="37"/>
      <c r="I74" s="47">
        <v>13.27</v>
      </c>
      <c r="J74" s="47"/>
      <c r="K74" s="47"/>
    </row>
    <row r="75" spans="2:11" x14ac:dyDescent="0.2">
      <c r="B75" s="19"/>
      <c r="C75" s="19"/>
      <c r="D75" s="20"/>
      <c r="E75" s="20">
        <v>3295</v>
      </c>
      <c r="F75" s="20" t="s">
        <v>84</v>
      </c>
      <c r="G75" s="37"/>
      <c r="H75" s="37"/>
      <c r="I75" s="47">
        <v>33.18</v>
      </c>
      <c r="J75" s="47"/>
      <c r="K75" s="47"/>
    </row>
    <row r="76" spans="2:11" x14ac:dyDescent="0.2">
      <c r="B76" s="19"/>
      <c r="C76" s="19"/>
      <c r="D76" s="20"/>
      <c r="E76" s="20">
        <v>3299</v>
      </c>
      <c r="F76" s="20" t="s">
        <v>82</v>
      </c>
      <c r="G76" s="37">
        <v>21.21</v>
      </c>
      <c r="H76" s="37"/>
      <c r="I76" s="47"/>
      <c r="J76" s="47"/>
      <c r="K76" s="47"/>
    </row>
    <row r="77" spans="2:11" s="44" customFormat="1" ht="15" x14ac:dyDescent="0.25">
      <c r="B77" s="15"/>
      <c r="C77" s="15">
        <v>34</v>
      </c>
      <c r="D77" s="23"/>
      <c r="E77" s="23"/>
      <c r="F77" s="22" t="s">
        <v>85</v>
      </c>
      <c r="G77" s="17">
        <f>G78</f>
        <v>611.07000000000005</v>
      </c>
      <c r="H77" s="17">
        <v>710</v>
      </c>
      <c r="I77" s="17">
        <f t="shared" ref="I77" si="13">I78</f>
        <v>633.54</v>
      </c>
      <c r="J77" s="47">
        <f t="shared" si="6"/>
        <v>103.67715646325297</v>
      </c>
      <c r="K77" s="47">
        <f t="shared" si="7"/>
        <v>89.230985915492951</v>
      </c>
    </row>
    <row r="78" spans="2:11" x14ac:dyDescent="0.2">
      <c r="B78" s="39"/>
      <c r="C78" s="39"/>
      <c r="D78" s="20">
        <v>343</v>
      </c>
      <c r="E78" s="20"/>
      <c r="F78" s="20" t="s">
        <v>86</v>
      </c>
      <c r="G78" s="37">
        <f>G79</f>
        <v>611.07000000000005</v>
      </c>
      <c r="H78" s="37"/>
      <c r="I78" s="37">
        <f>I79</f>
        <v>633.54</v>
      </c>
      <c r="J78" s="47">
        <f t="shared" si="6"/>
        <v>103.67715646325297</v>
      </c>
      <c r="K78" s="47"/>
    </row>
    <row r="79" spans="2:11" x14ac:dyDescent="0.2">
      <c r="B79" s="39"/>
      <c r="C79" s="39"/>
      <c r="D79" s="20"/>
      <c r="E79" s="20">
        <v>3431</v>
      </c>
      <c r="F79" s="20" t="s">
        <v>87</v>
      </c>
      <c r="G79" s="37">
        <v>611.07000000000005</v>
      </c>
      <c r="H79" s="37"/>
      <c r="I79" s="47">
        <v>633.54</v>
      </c>
      <c r="J79" s="47">
        <f t="shared" si="6"/>
        <v>103.67715646325297</v>
      </c>
      <c r="K79" s="47"/>
    </row>
    <row r="80" spans="2:11" s="44" customFormat="1" ht="15" x14ac:dyDescent="0.25">
      <c r="B80" s="40">
        <v>4</v>
      </c>
      <c r="C80" s="40"/>
      <c r="D80" s="41"/>
      <c r="E80" s="41"/>
      <c r="F80" s="42" t="s">
        <v>98</v>
      </c>
      <c r="G80" s="43"/>
      <c r="H80" s="43">
        <f>H81</f>
        <v>211</v>
      </c>
      <c r="I80" s="43">
        <f t="shared" ref="I80" si="14">I81</f>
        <v>210.6</v>
      </c>
      <c r="J80" s="47"/>
      <c r="K80" s="47">
        <f t="shared" si="7"/>
        <v>99.810426540284354</v>
      </c>
    </row>
    <row r="81" spans="2:11" s="44" customFormat="1" ht="30" x14ac:dyDescent="0.25">
      <c r="B81" s="40"/>
      <c r="C81" s="40">
        <v>42</v>
      </c>
      <c r="D81" s="41"/>
      <c r="E81" s="41"/>
      <c r="F81" s="15" t="s">
        <v>97</v>
      </c>
      <c r="G81" s="43"/>
      <c r="H81" s="43">
        <v>211</v>
      </c>
      <c r="I81" s="43">
        <f t="shared" ref="I81" si="15">I82</f>
        <v>210.6</v>
      </c>
      <c r="J81" s="47"/>
      <c r="K81" s="47">
        <f t="shared" si="7"/>
        <v>99.810426540284354</v>
      </c>
    </row>
    <row r="82" spans="2:11" x14ac:dyDescent="0.2">
      <c r="B82" s="45"/>
      <c r="C82" s="45"/>
      <c r="D82" s="46">
        <v>422</v>
      </c>
      <c r="E82" s="46"/>
      <c r="F82" s="46" t="s">
        <v>99</v>
      </c>
      <c r="G82" s="47"/>
      <c r="H82" s="47"/>
      <c r="I82" s="47">
        <f>I83</f>
        <v>210.6</v>
      </c>
      <c r="J82" s="47"/>
      <c r="K82" s="47"/>
    </row>
    <row r="83" spans="2:11" x14ac:dyDescent="0.2">
      <c r="B83" s="45"/>
      <c r="C83" s="45"/>
      <c r="D83" s="46"/>
      <c r="E83" s="46">
        <v>4223</v>
      </c>
      <c r="F83" s="46" t="s">
        <v>176</v>
      </c>
      <c r="G83" s="47"/>
      <c r="H83" s="47"/>
      <c r="I83" s="47">
        <v>210.6</v>
      </c>
      <c r="J83" s="47"/>
      <c r="K83" s="47"/>
    </row>
    <row r="84" spans="2:11" x14ac:dyDescent="0.2">
      <c r="E84" s="48"/>
    </row>
  </sheetData>
  <mergeCells count="13">
    <mergeCell ref="B10:F10"/>
    <mergeCell ref="B11:F11"/>
    <mergeCell ref="B37:F37"/>
    <mergeCell ref="B38:F38"/>
    <mergeCell ref="B2:K2"/>
    <mergeCell ref="B6:K6"/>
    <mergeCell ref="B8:K8"/>
    <mergeCell ref="B4:K4"/>
    <mergeCell ref="G20:G21"/>
    <mergeCell ref="H20:H21"/>
    <mergeCell ref="I20:I21"/>
    <mergeCell ref="J20:J21"/>
    <mergeCell ref="K20:K21"/>
  </mergeCells>
  <pageMargins left="0.11811023622047245" right="0.11811023622047245" top="0.15748031496062992" bottom="0.15748031496062992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2"/>
  <sheetViews>
    <sheetView workbookViewId="0">
      <selection activeCell="E33" sqref="E33"/>
    </sheetView>
  </sheetViews>
  <sheetFormatPr defaultRowHeight="14.25" x14ac:dyDescent="0.2"/>
  <cols>
    <col min="1" max="1" width="9.140625" style="4"/>
    <col min="2" max="2" width="37.7109375" style="4" customWidth="1"/>
    <col min="3" max="5" width="25.28515625" style="4" customWidth="1"/>
    <col min="6" max="7" width="15.7109375" style="4" customWidth="1"/>
    <col min="8" max="16384" width="9.140625" style="4"/>
  </cols>
  <sheetData>
    <row r="1" spans="2:7" ht="15" x14ac:dyDescent="0.2">
      <c r="B1" s="10"/>
      <c r="C1" s="10"/>
      <c r="D1" s="10"/>
      <c r="E1" s="12"/>
      <c r="F1" s="12"/>
      <c r="G1" s="12"/>
    </row>
    <row r="2" spans="2:7" ht="15" x14ac:dyDescent="0.2">
      <c r="B2" s="145" t="s">
        <v>141</v>
      </c>
      <c r="C2" s="145"/>
      <c r="D2" s="145"/>
      <c r="E2" s="145"/>
      <c r="F2" s="145"/>
      <c r="G2" s="145"/>
    </row>
    <row r="3" spans="2:7" ht="15" x14ac:dyDescent="0.2">
      <c r="B3" s="10"/>
      <c r="C3" s="10"/>
      <c r="D3" s="10"/>
      <c r="E3" s="12"/>
      <c r="F3" s="12"/>
      <c r="G3" s="12"/>
    </row>
    <row r="4" spans="2:7" ht="15.75" customHeight="1" x14ac:dyDescent="0.2">
      <c r="B4" s="145" t="s">
        <v>24</v>
      </c>
      <c r="C4" s="145"/>
      <c r="D4" s="145"/>
      <c r="E4" s="145"/>
      <c r="F4" s="145"/>
      <c r="G4" s="145"/>
    </row>
    <row r="5" spans="2:7" ht="15" x14ac:dyDescent="0.2">
      <c r="B5" s="10"/>
      <c r="C5" s="10"/>
      <c r="D5" s="10"/>
      <c r="E5" s="12"/>
      <c r="F5" s="12"/>
      <c r="G5" s="12"/>
    </row>
    <row r="6" spans="2:7" ht="45" x14ac:dyDescent="0.2">
      <c r="B6" s="14" t="s">
        <v>5</v>
      </c>
      <c r="C6" s="14" t="s">
        <v>167</v>
      </c>
      <c r="D6" s="14" t="s">
        <v>35</v>
      </c>
      <c r="E6" s="14" t="s">
        <v>168</v>
      </c>
      <c r="F6" s="14" t="s">
        <v>14</v>
      </c>
      <c r="G6" s="14" t="s">
        <v>34</v>
      </c>
    </row>
    <row r="7" spans="2:7" ht="15" x14ac:dyDescent="0.2">
      <c r="B7" s="14">
        <v>1</v>
      </c>
      <c r="C7" s="14">
        <v>2</v>
      </c>
      <c r="D7" s="14">
        <v>3</v>
      </c>
      <c r="E7" s="14">
        <v>4</v>
      </c>
      <c r="F7" s="14" t="s">
        <v>139</v>
      </c>
      <c r="G7" s="14" t="s">
        <v>140</v>
      </c>
    </row>
    <row r="8" spans="2:7" ht="15" x14ac:dyDescent="0.25">
      <c r="B8" s="15" t="s">
        <v>23</v>
      </c>
      <c r="C8" s="17">
        <f>C9+C12+C15</f>
        <v>131499.01999999999</v>
      </c>
      <c r="D8" s="17">
        <f>D9+D12+D15+D18</f>
        <v>145840</v>
      </c>
      <c r="E8" s="17">
        <f>E9+E12+E15+E18</f>
        <v>143321.66</v>
      </c>
      <c r="F8" s="47">
        <f>E8/C8*100</f>
        <v>108.99066776315141</v>
      </c>
      <c r="G8" s="47">
        <f>E8/D8*100</f>
        <v>98.273217224355463</v>
      </c>
    </row>
    <row r="9" spans="2:7" ht="15" x14ac:dyDescent="0.25">
      <c r="B9" s="15" t="s">
        <v>21</v>
      </c>
      <c r="C9" s="17">
        <f>C10</f>
        <v>110507.31</v>
      </c>
      <c r="D9" s="17">
        <f>D10</f>
        <v>120010</v>
      </c>
      <c r="E9" s="17">
        <f t="shared" ref="E9" si="0">E10</f>
        <v>117809.76</v>
      </c>
      <c r="F9" s="47">
        <f t="shared" ref="F9:F29" si="1">E9/C9*100</f>
        <v>106.60811488398369</v>
      </c>
      <c r="G9" s="47">
        <f t="shared" ref="G9:G29" si="2">E9/D9*100</f>
        <v>98.166619448379294</v>
      </c>
    </row>
    <row r="10" spans="2:7" s="48" customFormat="1" x14ac:dyDescent="0.2">
      <c r="B10" s="49" t="s">
        <v>88</v>
      </c>
      <c r="C10" s="101">
        <v>110507.31</v>
      </c>
      <c r="D10" s="101">
        <v>120010</v>
      </c>
      <c r="E10" s="102">
        <v>117809.76</v>
      </c>
      <c r="F10" s="102">
        <f t="shared" si="1"/>
        <v>106.60811488398369</v>
      </c>
      <c r="G10" s="102">
        <f t="shared" si="2"/>
        <v>98.166619448379294</v>
      </c>
    </row>
    <row r="11" spans="2:7" x14ac:dyDescent="0.2">
      <c r="B11" s="50"/>
      <c r="C11" s="37"/>
      <c r="D11" s="37"/>
      <c r="E11" s="47"/>
      <c r="F11" s="47"/>
      <c r="G11" s="47"/>
    </row>
    <row r="12" spans="2:7" ht="15" x14ac:dyDescent="0.25">
      <c r="B12" s="15" t="s">
        <v>115</v>
      </c>
      <c r="C12" s="17">
        <f>C13</f>
        <v>20712.990000000002</v>
      </c>
      <c r="D12" s="17">
        <f>D13</f>
        <v>25596</v>
      </c>
      <c r="E12" s="17">
        <f t="shared" ref="E12" si="3">E13</f>
        <v>25340.34</v>
      </c>
      <c r="F12" s="47">
        <f t="shared" si="1"/>
        <v>122.34032846054576</v>
      </c>
      <c r="G12" s="47">
        <f t="shared" si="2"/>
        <v>99.001172058134074</v>
      </c>
    </row>
    <row r="13" spans="2:7" s="48" customFormat="1" x14ac:dyDescent="0.2">
      <c r="B13" s="51" t="s">
        <v>116</v>
      </c>
      <c r="C13" s="101">
        <v>20712.990000000002</v>
      </c>
      <c r="D13" s="101">
        <v>25596</v>
      </c>
      <c r="E13" s="102">
        <v>25340.34</v>
      </c>
      <c r="F13" s="102">
        <f t="shared" si="1"/>
        <v>122.34032846054576</v>
      </c>
      <c r="G13" s="102">
        <f t="shared" si="2"/>
        <v>99.001172058134074</v>
      </c>
    </row>
    <row r="14" spans="2:7" x14ac:dyDescent="0.2">
      <c r="B14" s="39"/>
      <c r="C14" s="37"/>
      <c r="D14" s="37"/>
      <c r="E14" s="47"/>
      <c r="F14" s="47"/>
      <c r="G14" s="47"/>
    </row>
    <row r="15" spans="2:7" s="44" customFormat="1" ht="15" x14ac:dyDescent="0.25">
      <c r="B15" s="15" t="s">
        <v>90</v>
      </c>
      <c r="C15" s="17">
        <f>C16</f>
        <v>278.72000000000003</v>
      </c>
      <c r="D15" s="17">
        <f>D16</f>
        <v>207</v>
      </c>
      <c r="E15" s="17">
        <f t="shared" ref="E15" si="4">E16</f>
        <v>144</v>
      </c>
      <c r="F15" s="47">
        <f t="shared" si="1"/>
        <v>51.664753157290463</v>
      </c>
      <c r="G15" s="47">
        <f t="shared" si="2"/>
        <v>69.565217391304344</v>
      </c>
    </row>
    <row r="16" spans="2:7" s="48" customFormat="1" x14ac:dyDescent="0.2">
      <c r="B16" s="25" t="s">
        <v>178</v>
      </c>
      <c r="C16" s="101">
        <v>278.72000000000003</v>
      </c>
      <c r="D16" s="101">
        <v>207</v>
      </c>
      <c r="E16" s="102">
        <v>144</v>
      </c>
      <c r="F16" s="102">
        <f t="shared" si="1"/>
        <v>51.664753157290463</v>
      </c>
      <c r="G16" s="102">
        <f t="shared" si="2"/>
        <v>69.565217391304344</v>
      </c>
    </row>
    <row r="17" spans="2:7" x14ac:dyDescent="0.2">
      <c r="B17" s="39"/>
      <c r="C17" s="37"/>
      <c r="D17" s="37"/>
      <c r="E17" s="47"/>
      <c r="F17" s="47"/>
      <c r="G17" s="47"/>
    </row>
    <row r="18" spans="2:7" ht="15" x14ac:dyDescent="0.25">
      <c r="B18" s="15" t="s">
        <v>177</v>
      </c>
      <c r="C18" s="17"/>
      <c r="D18" s="17">
        <f>D19</f>
        <v>27</v>
      </c>
      <c r="E18" s="43">
        <f>E19</f>
        <v>27.56</v>
      </c>
      <c r="F18" s="43"/>
      <c r="G18" s="47">
        <f t="shared" ref="G18:G19" si="5">E18/D18*100</f>
        <v>102.07407407407408</v>
      </c>
    </row>
    <row r="19" spans="2:7" s="48" customFormat="1" x14ac:dyDescent="0.2">
      <c r="B19" s="25" t="s">
        <v>179</v>
      </c>
      <c r="C19" s="101"/>
      <c r="D19" s="101">
        <v>27</v>
      </c>
      <c r="E19" s="102">
        <v>27.56</v>
      </c>
      <c r="F19" s="102"/>
      <c r="G19" s="102">
        <f t="shared" si="5"/>
        <v>102.07407407407408</v>
      </c>
    </row>
    <row r="20" spans="2:7" x14ac:dyDescent="0.2">
      <c r="B20" s="52"/>
      <c r="C20" s="37"/>
      <c r="D20" s="37"/>
      <c r="E20" s="47"/>
      <c r="F20" s="47"/>
      <c r="G20" s="47"/>
    </row>
    <row r="21" spans="2:7" ht="15.75" customHeight="1" x14ac:dyDescent="0.25">
      <c r="B21" s="15" t="s">
        <v>22</v>
      </c>
      <c r="C21" s="17">
        <f>C22+C25+C28</f>
        <v>130475.56000000001</v>
      </c>
      <c r="D21" s="17">
        <f t="shared" ref="D21" si="6">D22+D25+D28</f>
        <v>145813</v>
      </c>
      <c r="E21" s="17">
        <f>E22+E25+E28+E31</f>
        <v>143876.72</v>
      </c>
      <c r="F21" s="47">
        <f t="shared" si="1"/>
        <v>110.27101167452355</v>
      </c>
      <c r="G21" s="47">
        <f t="shared" si="2"/>
        <v>98.67207999286758</v>
      </c>
    </row>
    <row r="22" spans="2:7" ht="15.75" customHeight="1" x14ac:dyDescent="0.25">
      <c r="B22" s="15" t="s">
        <v>21</v>
      </c>
      <c r="C22" s="17">
        <f>C23</f>
        <v>110507.32</v>
      </c>
      <c r="D22" s="17">
        <f>D23</f>
        <v>120010</v>
      </c>
      <c r="E22" s="17">
        <f t="shared" ref="E22" si="7">E23</f>
        <v>117809.76</v>
      </c>
      <c r="F22" s="47">
        <f t="shared" si="1"/>
        <v>106.60810523682956</v>
      </c>
      <c r="G22" s="47">
        <f t="shared" si="2"/>
        <v>98.166619448379294</v>
      </c>
    </row>
    <row r="23" spans="2:7" s="48" customFormat="1" x14ac:dyDescent="0.2">
      <c r="B23" s="49" t="s">
        <v>88</v>
      </c>
      <c r="C23" s="101">
        <v>110507.32</v>
      </c>
      <c r="D23" s="101">
        <v>120010</v>
      </c>
      <c r="E23" s="102">
        <v>117809.76</v>
      </c>
      <c r="F23" s="102">
        <f t="shared" si="1"/>
        <v>106.60810523682956</v>
      </c>
      <c r="G23" s="102">
        <f t="shared" si="2"/>
        <v>98.166619448379294</v>
      </c>
    </row>
    <row r="24" spans="2:7" x14ac:dyDescent="0.2">
      <c r="B24" s="50"/>
      <c r="C24" s="37"/>
      <c r="D24" s="37"/>
      <c r="E24" s="47"/>
      <c r="F24" s="47"/>
      <c r="G24" s="47"/>
    </row>
    <row r="25" spans="2:7" ht="15" x14ac:dyDescent="0.25">
      <c r="B25" s="15" t="s">
        <v>115</v>
      </c>
      <c r="C25" s="17">
        <f>C26</f>
        <v>19759</v>
      </c>
      <c r="D25" s="17">
        <f>D26</f>
        <v>25596</v>
      </c>
      <c r="E25" s="17">
        <f t="shared" ref="E25" si="8">E26</f>
        <v>25895.4</v>
      </c>
      <c r="F25" s="47">
        <f t="shared" si="1"/>
        <v>131.05622754187968</v>
      </c>
      <c r="G25" s="47">
        <f t="shared" si="2"/>
        <v>101.16971401781529</v>
      </c>
    </row>
    <row r="26" spans="2:7" s="48" customFormat="1" x14ac:dyDescent="0.2">
      <c r="B26" s="51" t="s">
        <v>116</v>
      </c>
      <c r="C26" s="101">
        <v>19759</v>
      </c>
      <c r="D26" s="101">
        <v>25596</v>
      </c>
      <c r="E26" s="102">
        <v>25895.4</v>
      </c>
      <c r="F26" s="102">
        <f t="shared" si="1"/>
        <v>131.05622754187968</v>
      </c>
      <c r="G26" s="102">
        <f t="shared" si="2"/>
        <v>101.16971401781529</v>
      </c>
    </row>
    <row r="27" spans="2:7" x14ac:dyDescent="0.2">
      <c r="B27" s="39"/>
      <c r="C27" s="37"/>
      <c r="D27" s="37"/>
      <c r="E27" s="47"/>
      <c r="F27" s="47"/>
      <c r="G27" s="47"/>
    </row>
    <row r="28" spans="2:7" ht="15" x14ac:dyDescent="0.25">
      <c r="B28" s="15" t="s">
        <v>90</v>
      </c>
      <c r="C28" s="17">
        <f>C29</f>
        <v>209.24</v>
      </c>
      <c r="D28" s="17">
        <f>D29</f>
        <v>207</v>
      </c>
      <c r="E28" s="17">
        <f t="shared" ref="E28" si="9">E29</f>
        <v>144</v>
      </c>
      <c r="F28" s="47">
        <f t="shared" si="1"/>
        <v>68.820493213534689</v>
      </c>
      <c r="G28" s="47">
        <f t="shared" si="2"/>
        <v>69.565217391304344</v>
      </c>
    </row>
    <row r="29" spans="2:7" s="48" customFormat="1" x14ac:dyDescent="0.2">
      <c r="B29" s="25" t="s">
        <v>178</v>
      </c>
      <c r="C29" s="101">
        <v>209.24</v>
      </c>
      <c r="D29" s="101">
        <v>207</v>
      </c>
      <c r="E29" s="102">
        <v>144</v>
      </c>
      <c r="F29" s="102">
        <f t="shared" si="1"/>
        <v>68.820493213534689</v>
      </c>
      <c r="G29" s="102">
        <f t="shared" si="2"/>
        <v>69.565217391304344</v>
      </c>
    </row>
    <row r="30" spans="2:7" x14ac:dyDescent="0.2">
      <c r="B30" s="39"/>
      <c r="C30" s="37"/>
      <c r="D30" s="37"/>
      <c r="E30" s="47"/>
      <c r="F30" s="47"/>
      <c r="G30" s="47"/>
    </row>
    <row r="31" spans="2:7" ht="15" x14ac:dyDescent="0.25">
      <c r="B31" s="15" t="s">
        <v>177</v>
      </c>
      <c r="C31" s="40"/>
      <c r="D31" s="43">
        <f>D32</f>
        <v>27</v>
      </c>
      <c r="E31" s="43">
        <f>E32</f>
        <v>27.56</v>
      </c>
      <c r="F31" s="43"/>
      <c r="G31" s="47">
        <f t="shared" ref="G31:G32" si="10">E31/D31*100</f>
        <v>102.07407407407408</v>
      </c>
    </row>
    <row r="32" spans="2:7" x14ac:dyDescent="0.2">
      <c r="B32" s="25" t="s">
        <v>179</v>
      </c>
      <c r="C32" s="45"/>
      <c r="D32" s="47">
        <v>27</v>
      </c>
      <c r="E32" s="47">
        <v>27.56</v>
      </c>
      <c r="F32" s="47"/>
      <c r="G32" s="47">
        <f t="shared" si="10"/>
        <v>102.07407407407408</v>
      </c>
    </row>
  </sheetData>
  <mergeCells count="2">
    <mergeCell ref="B4:G4"/>
    <mergeCell ref="B2:G2"/>
  </mergeCells>
  <pageMargins left="0.7" right="0.7" top="0.75" bottom="0.75" header="0.3" footer="0.3"/>
  <pageSetup paperSize="9" scale="8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1"/>
  <sheetViews>
    <sheetView workbookViewId="0">
      <selection activeCell="E12" sqref="E12"/>
    </sheetView>
  </sheetViews>
  <sheetFormatPr defaultRowHeight="14.25" x14ac:dyDescent="0.2"/>
  <cols>
    <col min="1" max="1" width="9.140625" style="4"/>
    <col min="2" max="2" width="37.7109375" style="4" customWidth="1"/>
    <col min="3" max="5" width="25.28515625" style="4" customWidth="1"/>
    <col min="6" max="7" width="15.7109375" style="4" customWidth="1"/>
    <col min="8" max="16384" width="9.140625" style="4"/>
  </cols>
  <sheetData>
    <row r="1" spans="2:7" ht="15" x14ac:dyDescent="0.2">
      <c r="B1" s="10"/>
      <c r="C1" s="10"/>
      <c r="D1" s="10"/>
      <c r="E1" s="12"/>
      <c r="F1" s="12"/>
      <c r="G1" s="12"/>
    </row>
    <row r="2" spans="2:7" ht="15" x14ac:dyDescent="0.2">
      <c r="B2" s="145" t="s">
        <v>142</v>
      </c>
      <c r="C2" s="145"/>
      <c r="D2" s="145"/>
      <c r="E2" s="145"/>
      <c r="F2" s="145"/>
      <c r="G2" s="145"/>
    </row>
    <row r="3" spans="2:7" ht="15" x14ac:dyDescent="0.2">
      <c r="B3" s="10"/>
      <c r="C3" s="10"/>
      <c r="D3" s="10"/>
      <c r="E3" s="12"/>
      <c r="F3" s="12"/>
      <c r="G3" s="12"/>
    </row>
    <row r="4" spans="2:7" ht="15.75" customHeight="1" x14ac:dyDescent="0.2">
      <c r="B4" s="145" t="s">
        <v>33</v>
      </c>
      <c r="C4" s="145"/>
      <c r="D4" s="145"/>
      <c r="E4" s="145"/>
      <c r="F4" s="145"/>
      <c r="G4" s="145"/>
    </row>
    <row r="5" spans="2:7" ht="15" x14ac:dyDescent="0.2">
      <c r="B5" s="10"/>
      <c r="C5" s="10"/>
      <c r="D5" s="10"/>
      <c r="E5" s="12"/>
      <c r="F5" s="12"/>
      <c r="G5" s="12"/>
    </row>
    <row r="6" spans="2:7" ht="30" x14ac:dyDescent="0.2">
      <c r="B6" s="14" t="s">
        <v>5</v>
      </c>
      <c r="C6" s="14" t="s">
        <v>169</v>
      </c>
      <c r="D6" s="14" t="s">
        <v>35</v>
      </c>
      <c r="E6" s="14" t="s">
        <v>170</v>
      </c>
      <c r="F6" s="14" t="s">
        <v>14</v>
      </c>
      <c r="G6" s="14" t="s">
        <v>34</v>
      </c>
    </row>
    <row r="7" spans="2:7" ht="15" x14ac:dyDescent="0.2">
      <c r="B7" s="14">
        <v>1</v>
      </c>
      <c r="C7" s="14">
        <v>2</v>
      </c>
      <c r="D7" s="14">
        <v>3</v>
      </c>
      <c r="E7" s="14">
        <v>4</v>
      </c>
      <c r="F7" s="14" t="s">
        <v>139</v>
      </c>
      <c r="G7" s="14" t="s">
        <v>140</v>
      </c>
    </row>
    <row r="8" spans="2:7" ht="15.75" customHeight="1" x14ac:dyDescent="0.25">
      <c r="B8" s="15" t="s">
        <v>22</v>
      </c>
      <c r="C8" s="17">
        <f>C9</f>
        <v>130475.56</v>
      </c>
      <c r="D8" s="17">
        <f t="shared" ref="D8:E8" si="0">D9</f>
        <v>145840</v>
      </c>
      <c r="E8" s="17">
        <f t="shared" si="0"/>
        <v>143876.72</v>
      </c>
      <c r="F8" s="47">
        <f>E8/C8*100</f>
        <v>110.27101167452358</v>
      </c>
      <c r="G8" s="47">
        <f>E8/D8*100</f>
        <v>98.653812397147561</v>
      </c>
    </row>
    <row r="9" spans="2:7" ht="15.75" customHeight="1" x14ac:dyDescent="0.25">
      <c r="B9" s="53" t="s">
        <v>92</v>
      </c>
      <c r="C9" s="17">
        <f>C10</f>
        <v>130475.56</v>
      </c>
      <c r="D9" s="17">
        <f t="shared" ref="D9:E9" si="1">D10</f>
        <v>145840</v>
      </c>
      <c r="E9" s="17">
        <f t="shared" si="1"/>
        <v>143876.72</v>
      </c>
      <c r="F9" s="47">
        <f t="shared" ref="F9:F11" si="2">E9/C9*100</f>
        <v>110.27101167452358</v>
      </c>
      <c r="G9" s="47">
        <f t="shared" ref="G9:G11" si="3">E9/D9*100</f>
        <v>98.653812397147561</v>
      </c>
    </row>
    <row r="10" spans="2:7" ht="28.5" x14ac:dyDescent="0.2">
      <c r="B10" s="54" t="s">
        <v>93</v>
      </c>
      <c r="C10" s="37">
        <f>C11</f>
        <v>130475.56</v>
      </c>
      <c r="D10" s="37">
        <f>D11</f>
        <v>145840</v>
      </c>
      <c r="E10" s="47">
        <f>E11</f>
        <v>143876.72</v>
      </c>
      <c r="F10" s="47">
        <f t="shared" si="2"/>
        <v>110.27101167452358</v>
      </c>
      <c r="G10" s="47">
        <f t="shared" si="3"/>
        <v>98.653812397147561</v>
      </c>
    </row>
    <row r="11" spans="2:7" x14ac:dyDescent="0.2">
      <c r="B11" s="55" t="s">
        <v>108</v>
      </c>
      <c r="C11" s="37">
        <v>130475.56</v>
      </c>
      <c r="D11" s="37">
        <v>145840</v>
      </c>
      <c r="E11" s="47">
        <v>143876.72</v>
      </c>
      <c r="F11" s="47">
        <f t="shared" si="2"/>
        <v>110.27101167452358</v>
      </c>
      <c r="G11" s="47">
        <f t="shared" si="3"/>
        <v>98.653812397147561</v>
      </c>
    </row>
  </sheetData>
  <mergeCells count="2">
    <mergeCell ref="B4:G4"/>
    <mergeCell ref="B2:G2"/>
  </mergeCells>
  <pageMargins left="0.51181102362204722" right="0.70866141732283472" top="0.74803149606299213" bottom="0.74803149606299213" header="0.31496062992125984" footer="0.31496062992125984"/>
  <pageSetup paperSize="9" scale="8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8"/>
  <sheetViews>
    <sheetView workbookViewId="0">
      <selection activeCell="I7" sqref="I7"/>
    </sheetView>
  </sheetViews>
  <sheetFormatPr defaultRowHeight="14.25" x14ac:dyDescent="0.2"/>
  <cols>
    <col min="1" max="1" width="9.140625" style="4"/>
    <col min="2" max="2" width="7.42578125" style="4" bestFit="1" customWidth="1"/>
    <col min="3" max="3" width="8.42578125" style="4" bestFit="1" customWidth="1"/>
    <col min="4" max="4" width="8.42578125" style="4" customWidth="1"/>
    <col min="5" max="5" width="5.42578125" style="4" bestFit="1" customWidth="1"/>
    <col min="6" max="9" width="25.28515625" style="4" customWidth="1"/>
    <col min="10" max="11" width="15.7109375" style="4" customWidth="1"/>
    <col min="12" max="16384" width="9.140625" style="4"/>
  </cols>
  <sheetData>
    <row r="1" spans="2:11" ht="18" customHeight="1" x14ac:dyDescent="0.2"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2:11" ht="18" customHeight="1" x14ac:dyDescent="0.2">
      <c r="B2" s="145" t="s">
        <v>143</v>
      </c>
      <c r="C2" s="145"/>
      <c r="D2" s="145"/>
      <c r="E2" s="145"/>
      <c r="F2" s="145"/>
      <c r="G2" s="145"/>
      <c r="H2" s="145"/>
      <c r="I2" s="145"/>
      <c r="J2" s="145"/>
      <c r="K2" s="145"/>
    </row>
    <row r="3" spans="2:11" ht="18" customHeight="1" x14ac:dyDescent="0.2"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2:11" ht="18" customHeight="1" x14ac:dyDescent="0.2">
      <c r="B4" s="145" t="s">
        <v>50</v>
      </c>
      <c r="C4" s="145"/>
      <c r="D4" s="145"/>
      <c r="E4" s="145"/>
      <c r="F4" s="145"/>
      <c r="G4" s="145"/>
      <c r="H4" s="145"/>
      <c r="I4" s="145"/>
      <c r="J4" s="145"/>
      <c r="K4" s="145"/>
    </row>
    <row r="5" spans="2:11" ht="15.75" customHeight="1" x14ac:dyDescent="0.2">
      <c r="B5" s="145" t="s">
        <v>25</v>
      </c>
      <c r="C5" s="145"/>
      <c r="D5" s="145"/>
      <c r="E5" s="145"/>
      <c r="F5" s="145"/>
      <c r="G5" s="145"/>
      <c r="H5" s="145"/>
      <c r="I5" s="145"/>
      <c r="J5" s="145"/>
      <c r="K5" s="145"/>
    </row>
    <row r="6" spans="2:11" ht="15" x14ac:dyDescent="0.2">
      <c r="B6" s="10"/>
      <c r="C6" s="10"/>
      <c r="D6" s="10"/>
      <c r="E6" s="10"/>
      <c r="F6" s="10"/>
      <c r="G6" s="10"/>
      <c r="H6" s="10"/>
      <c r="I6" s="12"/>
      <c r="J6" s="12"/>
      <c r="K6" s="12"/>
    </row>
    <row r="7" spans="2:11" ht="48.75" customHeight="1" x14ac:dyDescent="0.2">
      <c r="B7" s="146" t="s">
        <v>5</v>
      </c>
      <c r="C7" s="147"/>
      <c r="D7" s="147"/>
      <c r="E7" s="147"/>
      <c r="F7" s="148"/>
      <c r="G7" s="56" t="s">
        <v>216</v>
      </c>
      <c r="H7" s="14" t="s">
        <v>35</v>
      </c>
      <c r="I7" s="56" t="s">
        <v>219</v>
      </c>
      <c r="J7" s="56" t="s">
        <v>14</v>
      </c>
      <c r="K7" s="56" t="s">
        <v>34</v>
      </c>
    </row>
    <row r="8" spans="2:11" ht="15" x14ac:dyDescent="0.2">
      <c r="B8" s="146">
        <v>1</v>
      </c>
      <c r="C8" s="147"/>
      <c r="D8" s="147"/>
      <c r="E8" s="147"/>
      <c r="F8" s="148"/>
      <c r="G8" s="56">
        <v>2</v>
      </c>
      <c r="H8" s="56">
        <v>3</v>
      </c>
      <c r="I8" s="56">
        <v>4</v>
      </c>
      <c r="J8" s="56" t="s">
        <v>139</v>
      </c>
      <c r="K8" s="56" t="s">
        <v>140</v>
      </c>
    </row>
    <row r="9" spans="2:11" ht="30" x14ac:dyDescent="0.25">
      <c r="B9" s="15">
        <v>8</v>
      </c>
      <c r="C9" s="15"/>
      <c r="D9" s="15"/>
      <c r="E9" s="15"/>
      <c r="F9" s="15" t="s">
        <v>7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</row>
    <row r="10" spans="2:11" ht="15" x14ac:dyDescent="0.25">
      <c r="B10" s="15"/>
      <c r="C10" s="39">
        <v>84</v>
      </c>
      <c r="D10" s="39"/>
      <c r="E10" s="39"/>
      <c r="F10" s="39" t="s">
        <v>12</v>
      </c>
      <c r="G10" s="17"/>
      <c r="H10" s="17"/>
      <c r="I10" s="43"/>
      <c r="J10" s="45"/>
      <c r="K10" s="45"/>
    </row>
    <row r="11" spans="2:11" ht="71.25" x14ac:dyDescent="0.25">
      <c r="B11" s="19"/>
      <c r="C11" s="19"/>
      <c r="D11" s="19">
        <v>841</v>
      </c>
      <c r="E11" s="19"/>
      <c r="F11" s="57" t="s">
        <v>26</v>
      </c>
      <c r="G11" s="17"/>
      <c r="H11" s="17"/>
      <c r="I11" s="43"/>
      <c r="J11" s="45"/>
      <c r="K11" s="45"/>
    </row>
    <row r="12" spans="2:11" ht="42.75" x14ac:dyDescent="0.25">
      <c r="B12" s="19"/>
      <c r="C12" s="19"/>
      <c r="D12" s="19"/>
      <c r="E12" s="19">
        <v>8413</v>
      </c>
      <c r="F12" s="57" t="s">
        <v>27</v>
      </c>
      <c r="G12" s="17"/>
      <c r="H12" s="17"/>
      <c r="I12" s="43"/>
      <c r="J12" s="45"/>
      <c r="K12" s="45"/>
    </row>
    <row r="13" spans="2:11" ht="15" x14ac:dyDescent="0.25">
      <c r="B13" s="19"/>
      <c r="C13" s="19"/>
      <c r="D13" s="19"/>
      <c r="E13" s="20"/>
      <c r="F13" s="24"/>
      <c r="G13" s="17"/>
      <c r="H13" s="17"/>
      <c r="I13" s="43"/>
      <c r="J13" s="45"/>
      <c r="K13" s="45"/>
    </row>
    <row r="14" spans="2:11" ht="45" x14ac:dyDescent="0.25">
      <c r="B14" s="42">
        <v>5</v>
      </c>
      <c r="C14" s="42"/>
      <c r="D14" s="42"/>
      <c r="E14" s="42"/>
      <c r="F14" s="58" t="s">
        <v>8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</row>
    <row r="15" spans="2:11" ht="42.75" x14ac:dyDescent="0.2">
      <c r="B15" s="39"/>
      <c r="C15" s="39">
        <v>54</v>
      </c>
      <c r="D15" s="39"/>
      <c r="E15" s="39"/>
      <c r="F15" s="59" t="s">
        <v>13</v>
      </c>
      <c r="G15" s="37"/>
      <c r="H15" s="37"/>
      <c r="I15" s="47"/>
      <c r="J15" s="45"/>
      <c r="K15" s="45"/>
    </row>
    <row r="16" spans="2:11" ht="87" customHeight="1" x14ac:dyDescent="0.2">
      <c r="B16" s="39"/>
      <c r="C16" s="39"/>
      <c r="D16" s="39">
        <v>541</v>
      </c>
      <c r="E16" s="57"/>
      <c r="F16" s="57" t="s">
        <v>28</v>
      </c>
      <c r="G16" s="37"/>
      <c r="H16" s="37"/>
      <c r="I16" s="47"/>
      <c r="J16" s="45"/>
      <c r="K16" s="45"/>
    </row>
    <row r="17" spans="2:11" ht="51" customHeight="1" x14ac:dyDescent="0.2">
      <c r="B17" s="39"/>
      <c r="C17" s="39"/>
      <c r="D17" s="39"/>
      <c r="E17" s="57">
        <v>5413</v>
      </c>
      <c r="F17" s="57" t="s">
        <v>29</v>
      </c>
      <c r="G17" s="37"/>
      <c r="H17" s="37"/>
      <c r="I17" s="47"/>
      <c r="J17" s="45"/>
      <c r="K17" s="45"/>
    </row>
    <row r="18" spans="2:11" ht="15" x14ac:dyDescent="0.2">
      <c r="B18" s="60"/>
      <c r="C18" s="42"/>
      <c r="D18" s="42"/>
      <c r="E18" s="42"/>
      <c r="F18" s="58"/>
      <c r="G18" s="37"/>
      <c r="H18" s="37"/>
      <c r="I18" s="47"/>
      <c r="J18" s="45"/>
      <c r="K18" s="45"/>
    </row>
  </sheetData>
  <mergeCells count="5">
    <mergeCell ref="B7:F7"/>
    <mergeCell ref="B4:K4"/>
    <mergeCell ref="B5:K5"/>
    <mergeCell ref="B8:F8"/>
    <mergeCell ref="B2:K2"/>
  </mergeCells>
  <pageMargins left="0.31496062992125984" right="0.31496062992125984" top="0.74803149606299213" bottom="0.74803149606299213" header="0.31496062992125984" footer="0.31496062992125984"/>
  <pageSetup paperSize="9" scale="8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8"/>
  <sheetViews>
    <sheetView workbookViewId="0">
      <selection activeCell="E6" sqref="E6"/>
    </sheetView>
  </sheetViews>
  <sheetFormatPr defaultRowHeight="14.25" x14ac:dyDescent="0.2"/>
  <cols>
    <col min="1" max="1" width="6.140625" style="4" customWidth="1"/>
    <col min="2" max="2" width="37.7109375" style="4" customWidth="1"/>
    <col min="3" max="5" width="25.28515625" style="4" customWidth="1"/>
    <col min="6" max="7" width="15.7109375" style="4" customWidth="1"/>
    <col min="8" max="16384" width="9.140625" style="4"/>
  </cols>
  <sheetData>
    <row r="1" spans="2:7" ht="15" x14ac:dyDescent="0.2">
      <c r="B1" s="10"/>
      <c r="C1" s="10"/>
      <c r="D1" s="10"/>
      <c r="E1" s="12"/>
      <c r="F1" s="12"/>
      <c r="G1" s="12"/>
    </row>
    <row r="2" spans="2:7" ht="15" x14ac:dyDescent="0.2">
      <c r="B2" s="145" t="s">
        <v>144</v>
      </c>
      <c r="C2" s="145"/>
      <c r="D2" s="145"/>
      <c r="E2" s="145"/>
      <c r="F2" s="145"/>
      <c r="G2" s="145"/>
    </row>
    <row r="3" spans="2:7" ht="15" x14ac:dyDescent="0.2">
      <c r="B3" s="10"/>
      <c r="C3" s="10"/>
      <c r="D3" s="10"/>
      <c r="E3" s="12"/>
      <c r="F3" s="12"/>
      <c r="G3" s="12"/>
    </row>
    <row r="4" spans="2:7" ht="15.75" customHeight="1" x14ac:dyDescent="0.2">
      <c r="B4" s="145" t="s">
        <v>30</v>
      </c>
      <c r="C4" s="145"/>
      <c r="D4" s="145"/>
      <c r="E4" s="145"/>
      <c r="F4" s="145"/>
      <c r="G4" s="145"/>
    </row>
    <row r="5" spans="2:7" ht="15" x14ac:dyDescent="0.2">
      <c r="B5" s="10"/>
      <c r="C5" s="10"/>
      <c r="D5" s="10"/>
      <c r="E5" s="12"/>
      <c r="F5" s="12"/>
      <c r="G5" s="12"/>
    </row>
    <row r="6" spans="2:7" ht="45" x14ac:dyDescent="0.2">
      <c r="B6" s="14" t="s">
        <v>5</v>
      </c>
      <c r="C6" s="14" t="s">
        <v>216</v>
      </c>
      <c r="D6" s="14" t="s">
        <v>35</v>
      </c>
      <c r="E6" s="14" t="s">
        <v>219</v>
      </c>
      <c r="F6" s="14" t="s">
        <v>14</v>
      </c>
      <c r="G6" s="14" t="s">
        <v>34</v>
      </c>
    </row>
    <row r="7" spans="2:7" ht="15" x14ac:dyDescent="0.2">
      <c r="B7" s="14">
        <v>1</v>
      </c>
      <c r="C7" s="14">
        <v>2</v>
      </c>
      <c r="D7" s="14">
        <v>3</v>
      </c>
      <c r="E7" s="14">
        <v>4</v>
      </c>
      <c r="F7" s="14" t="s">
        <v>139</v>
      </c>
      <c r="G7" s="14" t="s">
        <v>140</v>
      </c>
    </row>
    <row r="8" spans="2:7" ht="15" x14ac:dyDescent="0.25">
      <c r="B8" s="15" t="s">
        <v>31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</row>
    <row r="9" spans="2:7" ht="15" x14ac:dyDescent="0.2">
      <c r="B9" s="15" t="s">
        <v>21</v>
      </c>
      <c r="C9" s="37"/>
      <c r="D9" s="37"/>
      <c r="E9" s="47"/>
      <c r="F9" s="45"/>
      <c r="G9" s="45"/>
    </row>
    <row r="10" spans="2:7" x14ac:dyDescent="0.2">
      <c r="B10" s="49" t="s">
        <v>88</v>
      </c>
      <c r="C10" s="37"/>
      <c r="D10" s="37"/>
      <c r="E10" s="47"/>
      <c r="F10" s="45"/>
      <c r="G10" s="45"/>
    </row>
    <row r="11" spans="2:7" x14ac:dyDescent="0.2">
      <c r="B11" s="50"/>
      <c r="C11" s="37"/>
      <c r="D11" s="37"/>
      <c r="E11" s="47"/>
      <c r="F11" s="45"/>
      <c r="G11" s="45"/>
    </row>
    <row r="12" spans="2:7" ht="15" x14ac:dyDescent="0.2">
      <c r="B12" s="15" t="s">
        <v>20</v>
      </c>
      <c r="C12" s="37"/>
      <c r="D12" s="37"/>
      <c r="E12" s="47"/>
      <c r="F12" s="45"/>
      <c r="G12" s="45"/>
    </row>
    <row r="13" spans="2:7" x14ac:dyDescent="0.2">
      <c r="B13" s="52" t="s">
        <v>89</v>
      </c>
      <c r="C13" s="37"/>
      <c r="D13" s="37"/>
      <c r="E13" s="47"/>
      <c r="F13" s="45"/>
      <c r="G13" s="45"/>
    </row>
    <row r="14" spans="2:7" x14ac:dyDescent="0.2">
      <c r="B14" s="39"/>
      <c r="C14" s="37"/>
      <c r="D14" s="37"/>
      <c r="E14" s="47"/>
      <c r="F14" s="45"/>
      <c r="G14" s="45"/>
    </row>
    <row r="15" spans="2:7" ht="15" x14ac:dyDescent="0.2">
      <c r="B15" s="15" t="s">
        <v>90</v>
      </c>
      <c r="C15" s="37"/>
      <c r="D15" s="37"/>
      <c r="E15" s="47"/>
      <c r="F15" s="45"/>
      <c r="G15" s="45"/>
    </row>
    <row r="16" spans="2:7" x14ac:dyDescent="0.2">
      <c r="B16" s="39" t="s">
        <v>91</v>
      </c>
      <c r="C16" s="37"/>
      <c r="D16" s="37"/>
      <c r="E16" s="47"/>
      <c r="F16" s="45"/>
      <c r="G16" s="45"/>
    </row>
    <row r="17" spans="2:7" x14ac:dyDescent="0.2">
      <c r="B17" s="39"/>
      <c r="C17" s="37"/>
      <c r="D17" s="37"/>
      <c r="E17" s="47"/>
      <c r="F17" s="45"/>
      <c r="G17" s="45"/>
    </row>
    <row r="18" spans="2:7" x14ac:dyDescent="0.2">
      <c r="B18" s="52"/>
      <c r="C18" s="37"/>
      <c r="D18" s="37"/>
      <c r="E18" s="47"/>
      <c r="F18" s="45"/>
      <c r="G18" s="45"/>
    </row>
    <row r="19" spans="2:7" ht="15.75" customHeight="1" x14ac:dyDescent="0.25">
      <c r="B19" s="15" t="s">
        <v>32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</row>
    <row r="20" spans="2:7" ht="15.75" customHeight="1" x14ac:dyDescent="0.2">
      <c r="B20" s="15" t="s">
        <v>21</v>
      </c>
      <c r="C20" s="37"/>
      <c r="D20" s="37"/>
      <c r="E20" s="47"/>
      <c r="F20" s="45"/>
      <c r="G20" s="45"/>
    </row>
    <row r="21" spans="2:7" x14ac:dyDescent="0.2">
      <c r="B21" s="49" t="s">
        <v>88</v>
      </c>
      <c r="C21" s="37"/>
      <c r="D21" s="37"/>
      <c r="E21" s="47"/>
      <c r="F21" s="45"/>
      <c r="G21" s="45"/>
    </row>
    <row r="22" spans="2:7" x14ac:dyDescent="0.2">
      <c r="B22" s="50"/>
      <c r="C22" s="37"/>
      <c r="D22" s="37"/>
      <c r="E22" s="47"/>
      <c r="F22" s="45"/>
      <c r="G22" s="45"/>
    </row>
    <row r="23" spans="2:7" ht="15" x14ac:dyDescent="0.2">
      <c r="B23" s="15" t="s">
        <v>20</v>
      </c>
      <c r="C23" s="37"/>
      <c r="D23" s="37"/>
      <c r="E23" s="47"/>
      <c r="F23" s="45"/>
      <c r="G23" s="45"/>
    </row>
    <row r="24" spans="2:7" x14ac:dyDescent="0.2">
      <c r="B24" s="52" t="s">
        <v>89</v>
      </c>
      <c r="C24" s="37"/>
      <c r="D24" s="37"/>
      <c r="E24" s="47"/>
      <c r="F24" s="45"/>
      <c r="G24" s="45"/>
    </row>
    <row r="25" spans="2:7" x14ac:dyDescent="0.2">
      <c r="B25" s="39"/>
      <c r="C25" s="37"/>
      <c r="D25" s="37"/>
      <c r="E25" s="47"/>
      <c r="F25" s="45"/>
      <c r="G25" s="45"/>
    </row>
    <row r="26" spans="2:7" ht="15" x14ac:dyDescent="0.2">
      <c r="B26" s="15" t="s">
        <v>90</v>
      </c>
      <c r="C26" s="37"/>
      <c r="D26" s="37"/>
      <c r="E26" s="47"/>
      <c r="F26" s="45"/>
      <c r="G26" s="45"/>
    </row>
    <row r="27" spans="2:7" x14ac:dyDescent="0.2">
      <c r="B27" s="39" t="s">
        <v>91</v>
      </c>
      <c r="C27" s="37"/>
      <c r="D27" s="37"/>
      <c r="E27" s="47"/>
      <c r="F27" s="45"/>
      <c r="G27" s="45"/>
    </row>
    <row r="28" spans="2:7" x14ac:dyDescent="0.2">
      <c r="B28" s="39"/>
      <c r="C28" s="37"/>
      <c r="D28" s="37"/>
      <c r="E28" s="47"/>
      <c r="F28" s="45"/>
      <c r="G28" s="45"/>
    </row>
  </sheetData>
  <mergeCells count="2">
    <mergeCell ref="B4:G4"/>
    <mergeCell ref="B2:G2"/>
  </mergeCells>
  <pageMargins left="0.31496062992125984" right="0.31496062992125984" top="0.74803149606299213" bottom="0.74803149606299213" header="0.31496062992125984" footer="0.31496062992125984"/>
  <pageSetup paperSize="9" scale="9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9"/>
  <sheetViews>
    <sheetView topLeftCell="A37" workbookViewId="0">
      <selection activeCell="G20" sqref="G20"/>
    </sheetView>
  </sheetViews>
  <sheetFormatPr defaultRowHeight="14.25" x14ac:dyDescent="0.2"/>
  <cols>
    <col min="1" max="1" width="4.7109375" style="4" customWidth="1"/>
    <col min="2" max="2" width="7.42578125" style="4" bestFit="1" customWidth="1"/>
    <col min="3" max="3" width="4.140625" style="4" customWidth="1"/>
    <col min="4" max="4" width="3.28515625" style="4" customWidth="1"/>
    <col min="5" max="5" width="42.42578125" style="4" customWidth="1"/>
    <col min="6" max="6" width="23.42578125" style="4" customWidth="1"/>
    <col min="7" max="7" width="25.28515625" style="4" customWidth="1"/>
    <col min="8" max="8" width="15.7109375" style="4" customWidth="1"/>
    <col min="9" max="16384" width="9.140625" style="4"/>
  </cols>
  <sheetData>
    <row r="1" spans="2:8" ht="15" x14ac:dyDescent="0.2">
      <c r="B1" s="145" t="s">
        <v>145</v>
      </c>
      <c r="C1" s="145"/>
      <c r="D1" s="145"/>
      <c r="E1" s="145"/>
      <c r="F1" s="145"/>
      <c r="G1" s="145"/>
      <c r="H1" s="145"/>
    </row>
    <row r="2" spans="2:8" ht="15" x14ac:dyDescent="0.2">
      <c r="B2" s="10"/>
      <c r="C2" s="10"/>
      <c r="D2" s="10"/>
      <c r="E2" s="10"/>
      <c r="F2" s="10"/>
      <c r="G2" s="10"/>
      <c r="H2" s="12"/>
    </row>
    <row r="3" spans="2:8" ht="18" customHeight="1" x14ac:dyDescent="0.2">
      <c r="B3" s="139" t="s">
        <v>9</v>
      </c>
      <c r="C3" s="165"/>
      <c r="D3" s="165"/>
      <c r="E3" s="165"/>
      <c r="F3" s="165"/>
      <c r="G3" s="165"/>
      <c r="H3" s="165"/>
    </row>
    <row r="4" spans="2:8" ht="11.25" customHeight="1" x14ac:dyDescent="0.2">
      <c r="B4" s="10"/>
      <c r="C4" s="10"/>
      <c r="D4" s="10"/>
      <c r="E4" s="10"/>
      <c r="F4" s="10"/>
      <c r="G4" s="10"/>
      <c r="H4" s="12"/>
    </row>
    <row r="5" spans="2:8" ht="15" x14ac:dyDescent="0.25">
      <c r="B5" s="169" t="s">
        <v>51</v>
      </c>
      <c r="C5" s="169"/>
      <c r="D5" s="169"/>
      <c r="E5" s="169"/>
      <c r="F5" s="169"/>
      <c r="G5" s="169"/>
      <c r="H5" s="169"/>
    </row>
    <row r="6" spans="2:8" ht="15" x14ac:dyDescent="0.25">
      <c r="B6" s="61"/>
      <c r="C6" s="61"/>
      <c r="D6" s="61"/>
      <c r="E6" s="61"/>
      <c r="F6" s="61"/>
      <c r="G6" s="61"/>
      <c r="H6" s="61"/>
    </row>
    <row r="7" spans="2:8" ht="30" x14ac:dyDescent="0.2">
      <c r="B7" s="146" t="s">
        <v>5</v>
      </c>
      <c r="C7" s="147"/>
      <c r="D7" s="147"/>
      <c r="E7" s="148"/>
      <c r="F7" s="14" t="s">
        <v>35</v>
      </c>
      <c r="G7" s="14" t="s">
        <v>171</v>
      </c>
      <c r="H7" s="14" t="s">
        <v>34</v>
      </c>
    </row>
    <row r="8" spans="2:8" ht="15.75" customHeight="1" x14ac:dyDescent="0.2">
      <c r="B8" s="146">
        <v>1</v>
      </c>
      <c r="C8" s="147"/>
      <c r="D8" s="147"/>
      <c r="E8" s="148"/>
      <c r="F8" s="14">
        <v>2</v>
      </c>
      <c r="G8" s="14">
        <v>3</v>
      </c>
      <c r="H8" s="14" t="s">
        <v>138</v>
      </c>
    </row>
    <row r="9" spans="2:8" s="91" customFormat="1" ht="18" customHeight="1" x14ac:dyDescent="0.25">
      <c r="B9" s="166">
        <v>48015</v>
      </c>
      <c r="C9" s="167"/>
      <c r="D9" s="168"/>
      <c r="E9" s="62" t="s">
        <v>186</v>
      </c>
      <c r="F9" s="63"/>
      <c r="G9" s="64"/>
      <c r="H9" s="65"/>
    </row>
    <row r="10" spans="2:8" s="91" customFormat="1" ht="18" customHeight="1" x14ac:dyDescent="0.25">
      <c r="B10" s="166" t="s">
        <v>184</v>
      </c>
      <c r="C10" s="167"/>
      <c r="D10" s="168"/>
      <c r="E10" s="62" t="s">
        <v>185</v>
      </c>
      <c r="F10" s="63"/>
      <c r="G10" s="64"/>
      <c r="H10" s="65"/>
    </row>
    <row r="11" spans="2:8" s="91" customFormat="1" ht="18" customHeight="1" x14ac:dyDescent="0.25">
      <c r="B11" s="166" t="s">
        <v>182</v>
      </c>
      <c r="C11" s="167"/>
      <c r="D11" s="168"/>
      <c r="E11" s="62" t="s">
        <v>183</v>
      </c>
      <c r="F11" s="63"/>
      <c r="G11" s="64"/>
      <c r="H11" s="65"/>
    </row>
    <row r="12" spans="2:8" s="91" customFormat="1" ht="15" customHeight="1" x14ac:dyDescent="0.25">
      <c r="B12" s="170" t="s">
        <v>180</v>
      </c>
      <c r="C12" s="171"/>
      <c r="D12" s="172"/>
      <c r="E12" s="62" t="s">
        <v>181</v>
      </c>
      <c r="F12" s="63"/>
      <c r="G12" s="64"/>
      <c r="H12" s="65"/>
    </row>
    <row r="13" spans="2:8" s="92" customFormat="1" ht="21" customHeight="1" x14ac:dyDescent="0.25">
      <c r="B13" s="66" t="s">
        <v>136</v>
      </c>
      <c r="C13" s="67"/>
      <c r="D13" s="68"/>
      <c r="E13" s="69" t="s">
        <v>137</v>
      </c>
      <c r="F13" s="70">
        <f>F14+F49</f>
        <v>145840</v>
      </c>
      <c r="G13" s="70">
        <f>G14+G49</f>
        <v>143876.72000000003</v>
      </c>
      <c r="H13" s="71">
        <f>G13/F13*100</f>
        <v>98.653812397147576</v>
      </c>
    </row>
    <row r="14" spans="2:8" s="92" customFormat="1" ht="21" customHeight="1" x14ac:dyDescent="0.25">
      <c r="B14" s="72" t="s">
        <v>135</v>
      </c>
      <c r="C14" s="73"/>
      <c r="D14" s="74"/>
      <c r="E14" s="75" t="s">
        <v>3</v>
      </c>
      <c r="F14" s="76">
        <f>F16+F24+F47</f>
        <v>145629</v>
      </c>
      <c r="G14" s="76">
        <f>G16+G24+G47</f>
        <v>143666.12000000002</v>
      </c>
      <c r="H14" s="77">
        <f t="shared" ref="H14:H51" si="0">G14/F14*100</f>
        <v>98.652136593672978</v>
      </c>
    </row>
    <row r="15" spans="2:8" s="91" customFormat="1" ht="21" customHeight="1" x14ac:dyDescent="0.25">
      <c r="B15" s="173" t="s">
        <v>107</v>
      </c>
      <c r="C15" s="173"/>
      <c r="D15" s="173"/>
      <c r="E15" s="78" t="s">
        <v>106</v>
      </c>
      <c r="F15" s="79">
        <v>109318</v>
      </c>
      <c r="G15" s="79">
        <f t="shared" ref="G15" si="1">G16</f>
        <v>108271.41</v>
      </c>
      <c r="H15" s="65">
        <f t="shared" si="0"/>
        <v>99.042618781902348</v>
      </c>
    </row>
    <row r="16" spans="2:8" s="92" customFormat="1" ht="21" customHeight="1" x14ac:dyDescent="0.25">
      <c r="B16" s="174">
        <v>31</v>
      </c>
      <c r="C16" s="174"/>
      <c r="D16" s="174"/>
      <c r="E16" s="80" t="s">
        <v>4</v>
      </c>
      <c r="F16" s="81">
        <v>109318</v>
      </c>
      <c r="G16" s="81">
        <f t="shared" ref="G16" si="2">G17+G18+G19</f>
        <v>108271.41</v>
      </c>
      <c r="H16" s="82">
        <f t="shared" si="0"/>
        <v>99.042618781902348</v>
      </c>
    </row>
    <row r="17" spans="2:8" s="91" customFormat="1" ht="21" customHeight="1" x14ac:dyDescent="0.25">
      <c r="B17" s="166">
        <v>3111</v>
      </c>
      <c r="C17" s="167"/>
      <c r="D17" s="168"/>
      <c r="E17" s="83" t="s">
        <v>18</v>
      </c>
      <c r="F17" s="79"/>
      <c r="G17" s="65">
        <v>87237.58</v>
      </c>
      <c r="H17" s="65"/>
    </row>
    <row r="18" spans="2:8" s="91" customFormat="1" ht="21" customHeight="1" x14ac:dyDescent="0.2">
      <c r="B18" s="153">
        <v>3121</v>
      </c>
      <c r="C18" s="153"/>
      <c r="D18" s="153"/>
      <c r="E18" s="46" t="s">
        <v>101</v>
      </c>
      <c r="F18" s="93"/>
      <c r="G18" s="93">
        <v>8463.6299999999992</v>
      </c>
      <c r="H18" s="65"/>
    </row>
    <row r="19" spans="2:8" s="91" customFormat="1" ht="29.25" customHeight="1" x14ac:dyDescent="0.2">
      <c r="B19" s="153">
        <v>3132</v>
      </c>
      <c r="C19" s="153"/>
      <c r="D19" s="153"/>
      <c r="E19" s="84" t="s">
        <v>109</v>
      </c>
      <c r="F19" s="93"/>
      <c r="G19" s="93">
        <v>12570.2</v>
      </c>
      <c r="H19" s="65"/>
    </row>
    <row r="20" spans="2:8" s="91" customFormat="1" ht="24.75" customHeight="1" x14ac:dyDescent="0.2">
      <c r="B20" s="162" t="s">
        <v>187</v>
      </c>
      <c r="C20" s="163"/>
      <c r="D20" s="164"/>
      <c r="E20" s="84" t="s">
        <v>188</v>
      </c>
      <c r="F20" s="94">
        <v>27</v>
      </c>
      <c r="G20" s="94">
        <v>27.56</v>
      </c>
      <c r="H20" s="65">
        <f t="shared" si="0"/>
        <v>102.07407407407408</v>
      </c>
    </row>
    <row r="21" spans="2:8" ht="21" customHeight="1" x14ac:dyDescent="0.2">
      <c r="B21" s="154" t="s">
        <v>110</v>
      </c>
      <c r="C21" s="154"/>
      <c r="D21" s="154"/>
      <c r="E21" s="46" t="s">
        <v>112</v>
      </c>
      <c r="F21" s="47">
        <v>207</v>
      </c>
      <c r="G21" s="94">
        <v>144</v>
      </c>
      <c r="H21" s="65">
        <f t="shared" si="0"/>
        <v>69.565217391304344</v>
      </c>
    </row>
    <row r="22" spans="2:8" ht="21" customHeight="1" x14ac:dyDescent="0.2">
      <c r="B22" s="154" t="s">
        <v>111</v>
      </c>
      <c r="C22" s="154"/>
      <c r="D22" s="154"/>
      <c r="E22" s="46" t="s">
        <v>114</v>
      </c>
      <c r="F22" s="47">
        <v>24675</v>
      </c>
      <c r="G22" s="94">
        <v>25261.86</v>
      </c>
      <c r="H22" s="65">
        <f t="shared" si="0"/>
        <v>102.37835866261398</v>
      </c>
    </row>
    <row r="23" spans="2:8" ht="21.75" customHeight="1" x14ac:dyDescent="0.2">
      <c r="B23" s="154" t="s">
        <v>107</v>
      </c>
      <c r="C23" s="154"/>
      <c r="D23" s="154"/>
      <c r="E23" s="46" t="s">
        <v>113</v>
      </c>
      <c r="F23" s="47">
        <v>10692</v>
      </c>
      <c r="G23" s="94">
        <v>9327.75</v>
      </c>
      <c r="H23" s="65">
        <f t="shared" si="0"/>
        <v>87.240460157126819</v>
      </c>
    </row>
    <row r="24" spans="2:8" s="44" customFormat="1" ht="21" customHeight="1" x14ac:dyDescent="0.25">
      <c r="B24" s="158" t="s">
        <v>117</v>
      </c>
      <c r="C24" s="158"/>
      <c r="D24" s="158"/>
      <c r="E24" s="41" t="s">
        <v>11</v>
      </c>
      <c r="F24" s="43">
        <v>35601</v>
      </c>
      <c r="G24" s="95">
        <f>G25+G26+G27+G28+G29+G30+G31+G32+G33+G34+G35+G37+G39+G40+G41+G42+G43+G44+G45+G36+G38</f>
        <v>34761.17</v>
      </c>
      <c r="H24" s="82">
        <f t="shared" si="0"/>
        <v>97.640993230527229</v>
      </c>
    </row>
    <row r="25" spans="2:8" ht="21" customHeight="1" x14ac:dyDescent="0.2">
      <c r="B25" s="154" t="s">
        <v>118</v>
      </c>
      <c r="C25" s="154"/>
      <c r="D25" s="154"/>
      <c r="E25" s="20" t="s">
        <v>102</v>
      </c>
      <c r="F25" s="47"/>
      <c r="G25" s="94">
        <v>399.64</v>
      </c>
      <c r="H25" s="65"/>
    </row>
    <row r="26" spans="2:8" ht="21.75" customHeight="1" x14ac:dyDescent="0.2">
      <c r="B26" s="154" t="s">
        <v>119</v>
      </c>
      <c r="C26" s="154"/>
      <c r="D26" s="154"/>
      <c r="E26" s="20" t="s">
        <v>67</v>
      </c>
      <c r="F26" s="47"/>
      <c r="G26" s="94">
        <v>4357.74</v>
      </c>
      <c r="H26" s="65"/>
    </row>
    <row r="27" spans="2:8" ht="21" customHeight="1" x14ac:dyDescent="0.2">
      <c r="B27" s="154" t="s">
        <v>120</v>
      </c>
      <c r="C27" s="154"/>
      <c r="D27" s="154"/>
      <c r="E27" s="20" t="s">
        <v>68</v>
      </c>
      <c r="F27" s="47"/>
      <c r="G27" s="94">
        <v>429.95</v>
      </c>
      <c r="H27" s="65"/>
    </row>
    <row r="28" spans="2:8" ht="28.5" x14ac:dyDescent="0.2">
      <c r="B28" s="154" t="s">
        <v>121</v>
      </c>
      <c r="C28" s="154"/>
      <c r="D28" s="154"/>
      <c r="E28" s="24" t="s">
        <v>66</v>
      </c>
      <c r="F28" s="47"/>
      <c r="G28" s="94">
        <v>319.95</v>
      </c>
      <c r="H28" s="65"/>
    </row>
    <row r="29" spans="2:8" ht="21" customHeight="1" x14ac:dyDescent="0.2">
      <c r="B29" s="154" t="s">
        <v>122</v>
      </c>
      <c r="C29" s="154"/>
      <c r="D29" s="154"/>
      <c r="E29" s="20" t="s">
        <v>70</v>
      </c>
      <c r="F29" s="47"/>
      <c r="G29" s="94">
        <v>2951.18</v>
      </c>
      <c r="H29" s="65"/>
    </row>
    <row r="30" spans="2:8" ht="21.75" customHeight="1" x14ac:dyDescent="0.2">
      <c r="B30" s="154" t="s">
        <v>123</v>
      </c>
      <c r="C30" s="154"/>
      <c r="D30" s="154"/>
      <c r="E30" s="20" t="s">
        <v>71</v>
      </c>
      <c r="F30" s="47"/>
      <c r="G30" s="94">
        <v>9298.5499999999993</v>
      </c>
      <c r="H30" s="65"/>
    </row>
    <row r="31" spans="2:8" ht="21" customHeight="1" x14ac:dyDescent="0.2">
      <c r="B31" s="154" t="s">
        <v>124</v>
      </c>
      <c r="C31" s="154"/>
      <c r="D31" s="154"/>
      <c r="E31" s="20" t="s">
        <v>72</v>
      </c>
      <c r="F31" s="47"/>
      <c r="G31" s="94">
        <v>5112.3100000000004</v>
      </c>
      <c r="H31" s="65"/>
    </row>
    <row r="32" spans="2:8" ht="21.75" customHeight="1" x14ac:dyDescent="0.2">
      <c r="B32" s="154" t="s">
        <v>125</v>
      </c>
      <c r="C32" s="154"/>
      <c r="D32" s="154"/>
      <c r="E32" s="20" t="s">
        <v>74</v>
      </c>
      <c r="F32" s="47"/>
      <c r="G32" s="94">
        <v>1093.43</v>
      </c>
      <c r="H32" s="65"/>
    </row>
    <row r="33" spans="2:8" ht="21" customHeight="1" x14ac:dyDescent="0.2">
      <c r="B33" s="154" t="s">
        <v>126</v>
      </c>
      <c r="C33" s="154"/>
      <c r="D33" s="154"/>
      <c r="E33" s="20" t="s">
        <v>103</v>
      </c>
      <c r="F33" s="47"/>
      <c r="G33" s="94">
        <v>481.94</v>
      </c>
      <c r="H33" s="65"/>
    </row>
    <row r="34" spans="2:8" ht="21.75" customHeight="1" x14ac:dyDescent="0.2">
      <c r="B34" s="154" t="s">
        <v>127</v>
      </c>
      <c r="C34" s="154"/>
      <c r="D34" s="154"/>
      <c r="E34" s="20" t="s">
        <v>76</v>
      </c>
      <c r="F34" s="47"/>
      <c r="G34" s="94">
        <v>427.25</v>
      </c>
      <c r="H34" s="65"/>
    </row>
    <row r="35" spans="2:8" ht="21" customHeight="1" x14ac:dyDescent="0.2">
      <c r="B35" s="154" t="s">
        <v>128</v>
      </c>
      <c r="C35" s="154"/>
      <c r="D35" s="154"/>
      <c r="E35" s="20" t="s">
        <v>77</v>
      </c>
      <c r="F35" s="47"/>
      <c r="G35" s="94">
        <v>2594.5300000000002</v>
      </c>
      <c r="H35" s="65"/>
    </row>
    <row r="36" spans="2:8" ht="21" customHeight="1" x14ac:dyDescent="0.2">
      <c r="B36" s="162" t="s">
        <v>189</v>
      </c>
      <c r="C36" s="163"/>
      <c r="D36" s="164"/>
      <c r="E36" s="20" t="s">
        <v>174</v>
      </c>
      <c r="F36" s="47"/>
      <c r="G36" s="94">
        <v>59.98</v>
      </c>
      <c r="H36" s="65"/>
    </row>
    <row r="37" spans="2:8" ht="21" customHeight="1" x14ac:dyDescent="0.2">
      <c r="B37" s="154" t="s">
        <v>129</v>
      </c>
      <c r="C37" s="154"/>
      <c r="D37" s="154"/>
      <c r="E37" s="20" t="s">
        <v>78</v>
      </c>
      <c r="F37" s="47"/>
      <c r="G37" s="94">
        <v>1498.34</v>
      </c>
      <c r="H37" s="65"/>
    </row>
    <row r="38" spans="2:8" ht="21" customHeight="1" x14ac:dyDescent="0.2">
      <c r="B38" s="162" t="s">
        <v>190</v>
      </c>
      <c r="C38" s="163"/>
      <c r="D38" s="164"/>
      <c r="E38" s="20" t="s">
        <v>175</v>
      </c>
      <c r="F38" s="47"/>
      <c r="G38" s="94">
        <v>50</v>
      </c>
      <c r="H38" s="65"/>
    </row>
    <row r="39" spans="2:8" ht="21" customHeight="1" x14ac:dyDescent="0.2">
      <c r="B39" s="154" t="s">
        <v>130</v>
      </c>
      <c r="C39" s="154"/>
      <c r="D39" s="154"/>
      <c r="E39" s="20" t="s">
        <v>79</v>
      </c>
      <c r="F39" s="47"/>
      <c r="G39" s="94">
        <v>1102.51</v>
      </c>
      <c r="H39" s="65"/>
    </row>
    <row r="40" spans="2:8" ht="20.25" customHeight="1" x14ac:dyDescent="0.2">
      <c r="B40" s="154" t="s">
        <v>131</v>
      </c>
      <c r="C40" s="154"/>
      <c r="D40" s="154"/>
      <c r="E40" s="20" t="s">
        <v>80</v>
      </c>
      <c r="F40" s="47"/>
      <c r="G40" s="94">
        <v>2327.8200000000002</v>
      </c>
      <c r="H40" s="65"/>
    </row>
    <row r="41" spans="2:8" ht="21" customHeight="1" x14ac:dyDescent="0.2">
      <c r="B41" s="154" t="s">
        <v>132</v>
      </c>
      <c r="C41" s="154"/>
      <c r="D41" s="154"/>
      <c r="E41" s="20" t="s">
        <v>104</v>
      </c>
      <c r="F41" s="47"/>
      <c r="G41" s="94">
        <v>498.5</v>
      </c>
      <c r="H41" s="65"/>
    </row>
    <row r="42" spans="2:8" ht="21.75" customHeight="1" x14ac:dyDescent="0.2">
      <c r="B42" s="155">
        <v>3292</v>
      </c>
      <c r="C42" s="156"/>
      <c r="D42" s="157"/>
      <c r="E42" s="20" t="s">
        <v>191</v>
      </c>
      <c r="F42" s="47"/>
      <c r="G42" s="94">
        <v>585.27</v>
      </c>
      <c r="H42" s="65"/>
    </row>
    <row r="43" spans="2:8" ht="21" customHeight="1" x14ac:dyDescent="0.2">
      <c r="B43" s="153">
        <v>3293</v>
      </c>
      <c r="C43" s="153"/>
      <c r="D43" s="153"/>
      <c r="E43" s="20" t="s">
        <v>83</v>
      </c>
      <c r="F43" s="47"/>
      <c r="G43" s="94">
        <v>1125.83</v>
      </c>
      <c r="H43" s="65"/>
    </row>
    <row r="44" spans="2:8" ht="21" customHeight="1" x14ac:dyDescent="0.2">
      <c r="B44" s="153">
        <v>3294</v>
      </c>
      <c r="C44" s="153"/>
      <c r="D44" s="153"/>
      <c r="E44" s="20" t="s">
        <v>105</v>
      </c>
      <c r="F44" s="47"/>
      <c r="G44" s="94">
        <v>13.27</v>
      </c>
      <c r="H44" s="65"/>
    </row>
    <row r="45" spans="2:8" ht="21" customHeight="1" x14ac:dyDescent="0.2">
      <c r="B45" s="153">
        <v>3295</v>
      </c>
      <c r="C45" s="153"/>
      <c r="D45" s="153"/>
      <c r="E45" s="20" t="s">
        <v>84</v>
      </c>
      <c r="F45" s="47"/>
      <c r="G45" s="94">
        <v>33.18</v>
      </c>
      <c r="H45" s="65"/>
    </row>
    <row r="46" spans="2:8" ht="21" customHeight="1" x14ac:dyDescent="0.2">
      <c r="B46" s="154" t="s">
        <v>111</v>
      </c>
      <c r="C46" s="154"/>
      <c r="D46" s="154"/>
      <c r="E46" s="46" t="s">
        <v>114</v>
      </c>
      <c r="F46" s="47">
        <f>F47</f>
        <v>710</v>
      </c>
      <c r="G46" s="94">
        <f>G47</f>
        <v>633.54</v>
      </c>
      <c r="H46" s="65">
        <f t="shared" si="0"/>
        <v>89.230985915492951</v>
      </c>
    </row>
    <row r="47" spans="2:8" s="44" customFormat="1" ht="21" customHeight="1" x14ac:dyDescent="0.25">
      <c r="B47" s="152">
        <v>34</v>
      </c>
      <c r="C47" s="152"/>
      <c r="D47" s="152"/>
      <c r="E47" s="40" t="s">
        <v>85</v>
      </c>
      <c r="F47" s="43">
        <v>710</v>
      </c>
      <c r="G47" s="95">
        <f>G48</f>
        <v>633.54</v>
      </c>
      <c r="H47" s="82">
        <f t="shared" si="0"/>
        <v>89.230985915492951</v>
      </c>
    </row>
    <row r="48" spans="2:8" ht="21" customHeight="1" x14ac:dyDescent="0.2">
      <c r="B48" s="153">
        <v>3431</v>
      </c>
      <c r="C48" s="153"/>
      <c r="D48" s="153"/>
      <c r="E48" s="20" t="s">
        <v>87</v>
      </c>
      <c r="F48" s="47"/>
      <c r="G48" s="94">
        <v>633.54</v>
      </c>
      <c r="H48" s="65"/>
    </row>
    <row r="49" spans="2:8" s="44" customFormat="1" ht="21" customHeight="1" x14ac:dyDescent="0.25">
      <c r="B49" s="159" t="s">
        <v>133</v>
      </c>
      <c r="C49" s="160"/>
      <c r="D49" s="161"/>
      <c r="E49" s="85" t="s">
        <v>134</v>
      </c>
      <c r="F49" s="96">
        <f>F51</f>
        <v>211</v>
      </c>
      <c r="G49" s="97">
        <f t="shared" ref="G49" si="3">G51</f>
        <v>210.6</v>
      </c>
      <c r="H49" s="77">
        <f t="shared" si="0"/>
        <v>99.810426540284354</v>
      </c>
    </row>
    <row r="50" spans="2:8" s="44" customFormat="1" ht="21" customHeight="1" x14ac:dyDescent="0.25">
      <c r="B50" s="154" t="s">
        <v>107</v>
      </c>
      <c r="C50" s="154"/>
      <c r="D50" s="154"/>
      <c r="E50" s="46" t="s">
        <v>113</v>
      </c>
      <c r="F50" s="47">
        <f>F51</f>
        <v>211</v>
      </c>
      <c r="G50" s="95">
        <f>G51</f>
        <v>210.6</v>
      </c>
      <c r="H50" s="65">
        <f t="shared" si="0"/>
        <v>99.810426540284354</v>
      </c>
    </row>
    <row r="51" spans="2:8" s="44" customFormat="1" ht="29.25" x14ac:dyDescent="0.25">
      <c r="B51" s="152">
        <v>42</v>
      </c>
      <c r="C51" s="152"/>
      <c r="D51" s="152"/>
      <c r="E51" s="86" t="s">
        <v>97</v>
      </c>
      <c r="F51" s="43">
        <v>211</v>
      </c>
      <c r="G51" s="95">
        <f>G52+G53</f>
        <v>210.6</v>
      </c>
      <c r="H51" s="82">
        <f t="shared" si="0"/>
        <v>99.810426540284354</v>
      </c>
    </row>
    <row r="52" spans="2:8" ht="21.75" customHeight="1" x14ac:dyDescent="0.2">
      <c r="B52" s="153">
        <v>4223</v>
      </c>
      <c r="C52" s="153"/>
      <c r="D52" s="153"/>
      <c r="E52" s="46" t="s">
        <v>176</v>
      </c>
      <c r="F52" s="47"/>
      <c r="G52" s="94">
        <v>210.6</v>
      </c>
      <c r="H52" s="65"/>
    </row>
    <row r="53" spans="2:8" ht="21" customHeight="1" x14ac:dyDescent="0.2">
      <c r="B53" s="153">
        <v>4227</v>
      </c>
      <c r="C53" s="153"/>
      <c r="D53" s="153"/>
      <c r="E53" s="46" t="s">
        <v>100</v>
      </c>
      <c r="F53" s="47"/>
      <c r="G53" s="94"/>
      <c r="H53" s="65"/>
    </row>
    <row r="54" spans="2:8" x14ac:dyDescent="0.2">
      <c r="F54" s="90"/>
      <c r="G54" s="90"/>
      <c r="H54" s="90"/>
    </row>
    <row r="55" spans="2:8" x14ac:dyDescent="0.2">
      <c r="F55" s="90"/>
      <c r="G55" s="90"/>
    </row>
    <row r="56" spans="2:8" x14ac:dyDescent="0.2">
      <c r="F56" s="90"/>
      <c r="G56" s="90"/>
    </row>
    <row r="57" spans="2:8" x14ac:dyDescent="0.2">
      <c r="F57" s="90"/>
      <c r="G57" s="90"/>
    </row>
    <row r="58" spans="2:8" x14ac:dyDescent="0.2">
      <c r="F58" s="90"/>
      <c r="G58" s="90"/>
    </row>
    <row r="59" spans="2:8" x14ac:dyDescent="0.2">
      <c r="F59" s="90"/>
      <c r="G59" s="90"/>
    </row>
  </sheetData>
  <mergeCells count="48">
    <mergeCell ref="B11:D11"/>
    <mergeCell ref="B12:D12"/>
    <mergeCell ref="B15:D15"/>
    <mergeCell ref="B17:D17"/>
    <mergeCell ref="B16:D16"/>
    <mergeCell ref="B3:H3"/>
    <mergeCell ref="B10:D10"/>
    <mergeCell ref="B5:H5"/>
    <mergeCell ref="B7:E7"/>
    <mergeCell ref="B8:E8"/>
    <mergeCell ref="B9:D9"/>
    <mergeCell ref="B32:D32"/>
    <mergeCell ref="B33:D33"/>
    <mergeCell ref="B20:D20"/>
    <mergeCell ref="B36:D36"/>
    <mergeCell ref="B38:D38"/>
    <mergeCell ref="B34:D34"/>
    <mergeCell ref="B35:D35"/>
    <mergeCell ref="B37:D37"/>
    <mergeCell ref="B21:D21"/>
    <mergeCell ref="B22:D22"/>
    <mergeCell ref="B23:D23"/>
    <mergeCell ref="B31:D31"/>
    <mergeCell ref="B29:D29"/>
    <mergeCell ref="B53:D53"/>
    <mergeCell ref="B49:D49"/>
    <mergeCell ref="B50:D50"/>
    <mergeCell ref="B44:D44"/>
    <mergeCell ref="B45:D45"/>
    <mergeCell ref="B47:D47"/>
    <mergeCell ref="B48:D48"/>
    <mergeCell ref="B46:D46"/>
    <mergeCell ref="B1:H1"/>
    <mergeCell ref="B51:D51"/>
    <mergeCell ref="B52:D52"/>
    <mergeCell ref="B40:D40"/>
    <mergeCell ref="B41:D41"/>
    <mergeCell ref="B43:D43"/>
    <mergeCell ref="B42:D42"/>
    <mergeCell ref="B24:D24"/>
    <mergeCell ref="B25:D25"/>
    <mergeCell ref="B26:D26"/>
    <mergeCell ref="B27:D27"/>
    <mergeCell ref="B28:D28"/>
    <mergeCell ref="B30:D30"/>
    <mergeCell ref="B39:D39"/>
    <mergeCell ref="B18:D18"/>
    <mergeCell ref="B19:D19"/>
  </mergeCells>
  <pageMargins left="0.51181102362204722" right="0.51181102362204722" top="0.35433070866141736" bottom="0.35433070866141736" header="0.31496062992125984" footer="0.31496062992125984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00"/>
  <sheetViews>
    <sheetView tabSelected="1" topLeftCell="A11" workbookViewId="0">
      <selection activeCell="A103" sqref="A103"/>
    </sheetView>
  </sheetViews>
  <sheetFormatPr defaultRowHeight="15" x14ac:dyDescent="0.25"/>
  <cols>
    <col min="1" max="16384" width="9.140625" style="2"/>
  </cols>
  <sheetData>
    <row r="2" spans="1:14" x14ac:dyDescent="0.25">
      <c r="A2" s="169" t="s">
        <v>146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</row>
    <row r="4" spans="1:14" x14ac:dyDescent="0.25">
      <c r="A4" s="179" t="s">
        <v>147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</row>
    <row r="6" spans="1:14" x14ac:dyDescent="0.25">
      <c r="A6" s="177" t="s">
        <v>194</v>
      </c>
      <c r="B6" s="177"/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</row>
    <row r="7" spans="1:14" x14ac:dyDescent="0.25">
      <c r="A7" s="177" t="s">
        <v>195</v>
      </c>
      <c r="B7" s="177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</row>
    <row r="8" spans="1:14" x14ac:dyDescent="0.25">
      <c r="A8" s="177" t="s">
        <v>196</v>
      </c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</row>
    <row r="10" spans="1:14" x14ac:dyDescent="0.25">
      <c r="A10" s="177" t="s">
        <v>197</v>
      </c>
      <c r="B10" s="177"/>
      <c r="C10" s="177"/>
      <c r="D10" s="177"/>
      <c r="E10" s="177"/>
      <c r="F10" s="177"/>
      <c r="G10" s="177"/>
      <c r="H10" s="177"/>
      <c r="I10" s="177"/>
      <c r="J10" s="177"/>
      <c r="K10" s="177"/>
      <c r="L10" s="177"/>
      <c r="M10" s="177"/>
      <c r="N10" s="177"/>
    </row>
    <row r="11" spans="1:14" x14ac:dyDescent="0.25">
      <c r="A11" s="177" t="s">
        <v>198</v>
      </c>
      <c r="B11" s="177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</row>
    <row r="13" spans="1:14" x14ac:dyDescent="0.25">
      <c r="A13" s="169" t="s">
        <v>149</v>
      </c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169"/>
      <c r="N13" s="169"/>
    </row>
    <row r="15" spans="1:14" s="48" customFormat="1" ht="14.25" x14ac:dyDescent="0.2">
      <c r="A15" s="179" t="s">
        <v>148</v>
      </c>
      <c r="B15" s="179"/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79"/>
    </row>
    <row r="17" spans="1:14" x14ac:dyDescent="0.25">
      <c r="A17" s="180" t="s">
        <v>199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</row>
    <row r="18" spans="1:14" x14ac:dyDescent="0.25">
      <c r="A18" s="180"/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</row>
    <row r="19" spans="1:14" x14ac:dyDescent="0.25">
      <c r="A19" s="180"/>
      <c r="B19" s="180"/>
      <c r="C19" s="180"/>
      <c r="D19" s="180"/>
      <c r="E19" s="180"/>
      <c r="F19" s="180"/>
      <c r="G19" s="180"/>
      <c r="H19" s="180"/>
      <c r="I19" s="180"/>
      <c r="J19" s="180"/>
      <c r="K19" s="180"/>
      <c r="L19" s="180"/>
      <c r="M19" s="180"/>
      <c r="N19" s="180"/>
    </row>
    <row r="20" spans="1:14" x14ac:dyDescent="0.25">
      <c r="A20" s="180"/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180"/>
      <c r="M20" s="180"/>
      <c r="N20" s="180"/>
    </row>
    <row r="22" spans="1:14" x14ac:dyDescent="0.25">
      <c r="A22" s="180" t="s">
        <v>200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0"/>
      <c r="N22" s="180"/>
    </row>
    <row r="23" spans="1:14" x14ac:dyDescent="0.25">
      <c r="A23" s="180"/>
      <c r="B23" s="180"/>
      <c r="C23" s="180"/>
      <c r="D23" s="180"/>
      <c r="E23" s="180"/>
      <c r="F23" s="180"/>
      <c r="G23" s="180"/>
      <c r="H23" s="180"/>
      <c r="I23" s="180"/>
      <c r="J23" s="180"/>
      <c r="K23" s="180"/>
      <c r="L23" s="180"/>
      <c r="M23" s="180"/>
      <c r="N23" s="180"/>
    </row>
    <row r="24" spans="1:14" x14ac:dyDescent="0.25">
      <c r="A24" s="180"/>
      <c r="B24" s="180"/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</row>
    <row r="26" spans="1:14" x14ac:dyDescent="0.25">
      <c r="A26" s="180" t="s">
        <v>201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</row>
    <row r="27" spans="1:14" ht="30.75" customHeight="1" x14ac:dyDescent="0.25">
      <c r="A27" s="180"/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</row>
    <row r="29" spans="1:14" x14ac:dyDescent="0.25">
      <c r="A29" s="169" t="s">
        <v>150</v>
      </c>
      <c r="B29" s="169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</row>
    <row r="31" spans="1:14" s="4" customFormat="1" ht="14.25" x14ac:dyDescent="0.2">
      <c r="A31" s="179" t="s">
        <v>151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</row>
    <row r="33" spans="1:14" x14ac:dyDescent="0.25">
      <c r="A33" s="180" t="s">
        <v>202</v>
      </c>
      <c r="B33" s="180"/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</row>
    <row r="34" spans="1:14" x14ac:dyDescent="0.25">
      <c r="A34" s="180"/>
      <c r="B34" s="180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</row>
    <row r="35" spans="1:14" ht="4.5" customHeight="1" x14ac:dyDescent="0.25">
      <c r="A35" s="180"/>
      <c r="B35" s="180"/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</row>
    <row r="36" spans="1:14" x14ac:dyDescent="0.25">
      <c r="A36" s="119"/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</row>
    <row r="37" spans="1:14" x14ac:dyDescent="0.25">
      <c r="A37" s="180" t="s">
        <v>203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</row>
    <row r="38" spans="1:14" x14ac:dyDescent="0.25">
      <c r="A38" s="180"/>
      <c r="B38" s="180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</row>
    <row r="39" spans="1:14" x14ac:dyDescent="0.25">
      <c r="A39" s="119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</row>
    <row r="40" spans="1:14" x14ac:dyDescent="0.25">
      <c r="A40" s="180" t="s">
        <v>204</v>
      </c>
      <c r="B40" s="180"/>
      <c r="C40" s="180"/>
      <c r="D40" s="180"/>
      <c r="E40" s="180"/>
      <c r="F40" s="180"/>
      <c r="G40" s="180"/>
      <c r="H40" s="180"/>
      <c r="I40" s="180"/>
      <c r="J40" s="180"/>
      <c r="K40" s="180"/>
      <c r="L40" s="180"/>
      <c r="M40" s="180"/>
      <c r="N40" s="180"/>
    </row>
    <row r="41" spans="1:14" ht="44.25" customHeight="1" x14ac:dyDescent="0.25">
      <c r="A41" s="180"/>
      <c r="B41" s="180"/>
      <c r="C41" s="180"/>
      <c r="D41" s="180"/>
      <c r="E41" s="180"/>
      <c r="F41" s="180"/>
      <c r="G41" s="180"/>
      <c r="H41" s="180"/>
      <c r="I41" s="180"/>
      <c r="J41" s="180"/>
      <c r="K41" s="180"/>
      <c r="L41" s="180"/>
      <c r="M41" s="180"/>
      <c r="N41" s="180"/>
    </row>
    <row r="42" spans="1:14" x14ac:dyDescent="0.25">
      <c r="A42" s="119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</row>
    <row r="43" spans="1:14" x14ac:dyDescent="0.25">
      <c r="A43" s="180" t="s">
        <v>205</v>
      </c>
      <c r="B43" s="180"/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</row>
    <row r="44" spans="1:14" ht="30.75" customHeight="1" x14ac:dyDescent="0.25">
      <c r="A44" s="180"/>
      <c r="B44" s="180"/>
      <c r="C44" s="180"/>
      <c r="D44" s="180"/>
      <c r="E44" s="180"/>
      <c r="F44" s="180"/>
      <c r="G44" s="180"/>
      <c r="H44" s="180"/>
      <c r="I44" s="180"/>
      <c r="J44" s="180"/>
      <c r="K44" s="180"/>
      <c r="L44" s="180"/>
      <c r="M44" s="180"/>
      <c r="N44" s="180"/>
    </row>
    <row r="45" spans="1:14" ht="17.25" customHeight="1" x14ac:dyDescent="0.25">
      <c r="A45" s="120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</row>
    <row r="46" spans="1:14" ht="48" customHeight="1" x14ac:dyDescent="0.25">
      <c r="A46" s="180" t="s">
        <v>206</v>
      </c>
      <c r="B46" s="180"/>
      <c r="C46" s="180"/>
      <c r="D46" s="180"/>
      <c r="E46" s="180"/>
      <c r="F46" s="180"/>
      <c r="G46" s="180"/>
      <c r="H46" s="180"/>
      <c r="I46" s="180"/>
      <c r="J46" s="180"/>
      <c r="K46" s="180"/>
      <c r="L46" s="180"/>
      <c r="M46" s="180"/>
      <c r="N46" s="180"/>
    </row>
    <row r="47" spans="1:14" x14ac:dyDescent="0.25">
      <c r="A47" s="119"/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</row>
    <row r="48" spans="1:14" x14ac:dyDescent="0.25">
      <c r="A48" s="169" t="s">
        <v>152</v>
      </c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</row>
    <row r="50" spans="1:14" x14ac:dyDescent="0.25">
      <c r="A50" s="179" t="s">
        <v>153</v>
      </c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</row>
    <row r="51" spans="1:14" x14ac:dyDescent="0.25">
      <c r="A51" s="121"/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</row>
    <row r="52" spans="1:14" x14ac:dyDescent="0.25">
      <c r="A52" s="177" t="s">
        <v>207</v>
      </c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</row>
    <row r="53" spans="1:14" x14ac:dyDescent="0.25">
      <c r="A53" s="119"/>
      <c r="B53" s="119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</row>
    <row r="54" spans="1:14" x14ac:dyDescent="0.25">
      <c r="A54" s="169" t="s">
        <v>154</v>
      </c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</row>
    <row r="55" spans="1:14" x14ac:dyDescent="0.25">
      <c r="A55" s="119"/>
      <c r="B55" s="11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</row>
    <row r="56" spans="1:14" x14ac:dyDescent="0.25">
      <c r="A56" s="179" t="s">
        <v>155</v>
      </c>
      <c r="B56" s="179"/>
      <c r="C56" s="179"/>
      <c r="D56" s="179"/>
      <c r="E56" s="179"/>
      <c r="F56" s="179"/>
      <c r="G56" s="179"/>
      <c r="H56" s="179"/>
      <c r="I56" s="179"/>
      <c r="J56" s="179"/>
      <c r="K56" s="179"/>
      <c r="L56" s="179"/>
      <c r="M56" s="179"/>
      <c r="N56" s="179"/>
    </row>
    <row r="58" spans="1:14" x14ac:dyDescent="0.25">
      <c r="A58" s="184" t="s">
        <v>208</v>
      </c>
      <c r="B58" s="184"/>
      <c r="C58" s="184"/>
      <c r="D58" s="184"/>
      <c r="E58" s="184"/>
      <c r="F58" s="184"/>
      <c r="G58" s="184"/>
      <c r="H58" s="184"/>
      <c r="I58" s="184"/>
      <c r="J58" s="184"/>
      <c r="K58" s="184"/>
      <c r="L58" s="184"/>
      <c r="M58" s="184"/>
      <c r="N58" s="184"/>
    </row>
    <row r="59" spans="1:14" x14ac:dyDescent="0.25">
      <c r="A59" s="184"/>
      <c r="B59" s="184"/>
      <c r="C59" s="184"/>
      <c r="D59" s="184"/>
      <c r="E59" s="184"/>
      <c r="F59" s="184"/>
      <c r="G59" s="184"/>
      <c r="H59" s="184"/>
      <c r="I59" s="184"/>
      <c r="J59" s="184"/>
      <c r="K59" s="184"/>
      <c r="L59" s="184"/>
      <c r="M59" s="184"/>
      <c r="N59" s="184"/>
    </row>
    <row r="61" spans="1:14" x14ac:dyDescent="0.25">
      <c r="A61" s="169" t="s">
        <v>157</v>
      </c>
      <c r="B61" s="169"/>
      <c r="C61" s="169"/>
      <c r="D61" s="169"/>
      <c r="E61" s="169"/>
      <c r="F61" s="169"/>
      <c r="G61" s="169"/>
      <c r="H61" s="169"/>
      <c r="I61" s="169"/>
      <c r="J61" s="169"/>
      <c r="K61" s="169"/>
      <c r="L61" s="169"/>
      <c r="M61" s="169"/>
      <c r="N61" s="169"/>
    </row>
    <row r="63" spans="1:14" x14ac:dyDescent="0.25">
      <c r="A63" s="179" t="s">
        <v>156</v>
      </c>
      <c r="B63" s="179"/>
      <c r="C63" s="179"/>
      <c r="D63" s="179"/>
      <c r="E63" s="179"/>
      <c r="F63" s="179"/>
      <c r="G63" s="179"/>
      <c r="H63" s="179"/>
      <c r="I63" s="179"/>
      <c r="J63" s="179"/>
      <c r="K63" s="179"/>
      <c r="L63" s="179"/>
      <c r="M63" s="179"/>
      <c r="N63" s="179"/>
    </row>
    <row r="65" spans="1:14" x14ac:dyDescent="0.25">
      <c r="A65" s="183" t="s">
        <v>209</v>
      </c>
      <c r="B65" s="183"/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</row>
    <row r="67" spans="1:14" x14ac:dyDescent="0.25">
      <c r="A67" s="169" t="s">
        <v>158</v>
      </c>
      <c r="B67" s="169"/>
      <c r="C67" s="169"/>
      <c r="D67" s="169"/>
      <c r="E67" s="169"/>
      <c r="F67" s="169"/>
      <c r="G67" s="169"/>
      <c r="H67" s="169"/>
      <c r="I67" s="169"/>
      <c r="J67" s="169"/>
      <c r="K67" s="169"/>
      <c r="L67" s="169"/>
      <c r="M67" s="169"/>
      <c r="N67" s="169"/>
    </row>
    <row r="69" spans="1:14" x14ac:dyDescent="0.25">
      <c r="A69" s="179" t="s">
        <v>159</v>
      </c>
      <c r="B69" s="179"/>
      <c r="C69" s="179"/>
      <c r="D69" s="179"/>
      <c r="E69" s="179"/>
      <c r="F69" s="179"/>
      <c r="G69" s="179"/>
      <c r="H69" s="179"/>
      <c r="I69" s="179"/>
      <c r="J69" s="179"/>
      <c r="K69" s="179"/>
      <c r="L69" s="179"/>
      <c r="M69" s="179"/>
      <c r="N69" s="179"/>
    </row>
    <row r="71" spans="1:14" x14ac:dyDescent="0.25">
      <c r="A71" s="180" t="s">
        <v>210</v>
      </c>
      <c r="B71" s="180"/>
      <c r="C71" s="180"/>
      <c r="D71" s="180"/>
      <c r="E71" s="180"/>
      <c r="F71" s="180"/>
      <c r="G71" s="180"/>
      <c r="H71" s="180"/>
      <c r="I71" s="180"/>
      <c r="J71" s="180"/>
      <c r="K71" s="180"/>
      <c r="L71" s="180"/>
      <c r="M71" s="180"/>
      <c r="N71" s="180"/>
    </row>
    <row r="72" spans="1:14" ht="13.5" customHeight="1" x14ac:dyDescent="0.25">
      <c r="A72" s="180"/>
      <c r="B72" s="180"/>
      <c r="C72" s="180"/>
      <c r="D72" s="180"/>
      <c r="E72" s="180"/>
      <c r="F72" s="180"/>
      <c r="G72" s="180"/>
      <c r="H72" s="180"/>
      <c r="I72" s="180"/>
      <c r="J72" s="180"/>
      <c r="K72" s="180"/>
      <c r="L72" s="180"/>
      <c r="M72" s="180"/>
      <c r="N72" s="180"/>
    </row>
    <row r="73" spans="1:14" hidden="1" x14ac:dyDescent="0.25">
      <c r="A73" s="180"/>
      <c r="B73" s="180"/>
      <c r="C73" s="180"/>
      <c r="D73" s="180"/>
      <c r="E73" s="180"/>
      <c r="F73" s="180"/>
      <c r="G73" s="180"/>
      <c r="H73" s="180"/>
      <c r="I73" s="180"/>
      <c r="J73" s="180"/>
      <c r="K73" s="180"/>
      <c r="L73" s="180"/>
      <c r="M73" s="180"/>
      <c r="N73" s="180"/>
    </row>
    <row r="74" spans="1:14" ht="1.5" customHeight="1" x14ac:dyDescent="0.25">
      <c r="A74" s="180"/>
      <c r="B74" s="180"/>
      <c r="C74" s="180"/>
      <c r="D74" s="180"/>
      <c r="E74" s="180"/>
      <c r="F74" s="180"/>
      <c r="G74" s="180"/>
      <c r="H74" s="180"/>
      <c r="I74" s="180"/>
      <c r="J74" s="180"/>
      <c r="K74" s="180"/>
      <c r="L74" s="180"/>
      <c r="M74" s="180"/>
      <c r="N74" s="180"/>
    </row>
    <row r="76" spans="1:14" x14ac:dyDescent="0.25">
      <c r="A76" s="182" t="s">
        <v>211</v>
      </c>
      <c r="B76" s="182"/>
      <c r="C76" s="182"/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</row>
    <row r="77" spans="1:14" ht="30.75" customHeight="1" x14ac:dyDescent="0.25">
      <c r="A77" s="182"/>
      <c r="B77" s="182"/>
      <c r="C77" s="182"/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</row>
    <row r="79" spans="1:14" x14ac:dyDescent="0.25">
      <c r="A79" s="181" t="s">
        <v>212</v>
      </c>
      <c r="B79" s="181"/>
      <c r="C79" s="181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</row>
    <row r="81" spans="1:14" x14ac:dyDescent="0.25">
      <c r="A81" s="169" t="s">
        <v>160</v>
      </c>
      <c r="B81" s="169"/>
      <c r="C81" s="169"/>
      <c r="D81" s="169"/>
      <c r="E81" s="169"/>
      <c r="F81" s="169"/>
      <c r="G81" s="169"/>
      <c r="H81" s="169"/>
      <c r="I81" s="169"/>
      <c r="J81" s="169"/>
      <c r="K81" s="169"/>
      <c r="L81" s="169"/>
      <c r="M81" s="169"/>
      <c r="N81" s="169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25">
      <c r="A83" s="179" t="s">
        <v>161</v>
      </c>
      <c r="B83" s="179"/>
      <c r="C83" s="179"/>
      <c r="D83" s="179"/>
      <c r="E83" s="179"/>
      <c r="F83" s="179"/>
      <c r="G83" s="179"/>
      <c r="H83" s="179"/>
      <c r="I83" s="179"/>
      <c r="J83" s="179"/>
      <c r="K83" s="179"/>
      <c r="L83" s="179"/>
      <c r="M83" s="179"/>
      <c r="N83" s="179"/>
    </row>
    <row r="84" spans="1:14" x14ac:dyDescent="0.25">
      <c r="A84" s="122"/>
    </row>
    <row r="85" spans="1:14" x14ac:dyDescent="0.25">
      <c r="A85" s="177" t="s">
        <v>213</v>
      </c>
      <c r="B85" s="177"/>
      <c r="C85" s="177"/>
      <c r="D85" s="177"/>
      <c r="E85" s="177"/>
      <c r="F85" s="177"/>
      <c r="G85" s="177"/>
      <c r="H85" s="177"/>
      <c r="I85" s="177"/>
      <c r="J85" s="177"/>
      <c r="K85" s="177"/>
      <c r="L85" s="177"/>
      <c r="M85" s="177"/>
      <c r="N85" s="177"/>
    </row>
    <row r="87" spans="1:14" x14ac:dyDescent="0.25">
      <c r="A87" s="178" t="s">
        <v>163</v>
      </c>
      <c r="B87" s="178"/>
      <c r="C87" s="178"/>
      <c r="D87" s="178"/>
      <c r="E87" s="178"/>
      <c r="F87" s="178"/>
      <c r="G87" s="178"/>
      <c r="H87" s="178"/>
      <c r="I87" s="178"/>
      <c r="J87" s="178"/>
      <c r="K87" s="178"/>
      <c r="L87" s="178"/>
      <c r="M87" s="178"/>
      <c r="N87" s="178"/>
    </row>
    <row r="89" spans="1:14" x14ac:dyDescent="0.25">
      <c r="A89" s="169" t="s">
        <v>162</v>
      </c>
      <c r="B89" s="169"/>
      <c r="C89" s="169"/>
      <c r="D89" s="169"/>
      <c r="E89" s="169"/>
      <c r="F89" s="169"/>
      <c r="G89" s="169"/>
      <c r="H89" s="169"/>
      <c r="I89" s="169"/>
      <c r="J89" s="169"/>
      <c r="K89" s="169"/>
      <c r="L89" s="169"/>
      <c r="M89" s="169"/>
      <c r="N89" s="169"/>
    </row>
    <row r="91" spans="1:14" x14ac:dyDescent="0.25">
      <c r="A91" s="177" t="s">
        <v>214</v>
      </c>
      <c r="B91" s="177"/>
      <c r="C91" s="177"/>
      <c r="D91" s="177"/>
      <c r="E91" s="177"/>
      <c r="F91" s="177"/>
      <c r="G91" s="177"/>
      <c r="H91" s="177"/>
      <c r="I91" s="177"/>
      <c r="J91" s="177"/>
      <c r="K91" s="177"/>
      <c r="L91" s="177"/>
      <c r="M91" s="177"/>
      <c r="N91" s="177"/>
    </row>
    <row r="94" spans="1:14" x14ac:dyDescent="0.25">
      <c r="A94" s="176" t="s">
        <v>164</v>
      </c>
      <c r="B94" s="176"/>
      <c r="C94" s="176"/>
      <c r="D94" s="176"/>
      <c r="E94" s="176"/>
      <c r="F94" s="176"/>
      <c r="G94" s="176"/>
      <c r="H94" s="176"/>
      <c r="I94" s="176"/>
      <c r="J94" s="176"/>
      <c r="K94" s="176"/>
      <c r="L94" s="176"/>
      <c r="M94" s="176"/>
      <c r="N94" s="176"/>
    </row>
    <row r="95" spans="1:14" x14ac:dyDescent="0.25">
      <c r="A95" s="176" t="s">
        <v>193</v>
      </c>
      <c r="B95" s="176"/>
      <c r="C95" s="176"/>
      <c r="D95" s="176"/>
      <c r="E95" s="176"/>
      <c r="F95" s="176"/>
      <c r="G95" s="176"/>
      <c r="H95" s="176"/>
      <c r="I95" s="176"/>
      <c r="J95" s="176"/>
      <c r="K95" s="176"/>
      <c r="L95" s="176"/>
      <c r="M95" s="176"/>
      <c r="N95" s="176"/>
    </row>
    <row r="97" spans="1:14" s="3" customFormat="1" x14ac:dyDescent="0.25">
      <c r="A97" s="3" t="s">
        <v>220</v>
      </c>
    </row>
    <row r="98" spans="1:14" s="3" customFormat="1" x14ac:dyDescent="0.25">
      <c r="A98" s="3" t="s">
        <v>221</v>
      </c>
    </row>
    <row r="99" spans="1:14" s="3" customFormat="1" x14ac:dyDescent="0.25">
      <c r="A99" s="3" t="s">
        <v>217</v>
      </c>
      <c r="K99" s="175" t="s">
        <v>165</v>
      </c>
      <c r="L99" s="175"/>
      <c r="M99" s="175"/>
      <c r="N99" s="175"/>
    </row>
    <row r="100" spans="1:14" x14ac:dyDescent="0.25">
      <c r="K100" s="176" t="s">
        <v>192</v>
      </c>
      <c r="L100" s="176"/>
      <c r="M100" s="176"/>
      <c r="N100" s="176"/>
    </row>
  </sheetData>
  <mergeCells count="43">
    <mergeCell ref="A29:N29"/>
    <mergeCell ref="A31:N31"/>
    <mergeCell ref="A48:N48"/>
    <mergeCell ref="A26:N27"/>
    <mergeCell ref="A33:N35"/>
    <mergeCell ref="A37:N38"/>
    <mergeCell ref="A40:N41"/>
    <mergeCell ref="A43:N44"/>
    <mergeCell ref="A46:N46"/>
    <mergeCell ref="A17:N20"/>
    <mergeCell ref="A22:N24"/>
    <mergeCell ref="A2:N2"/>
    <mergeCell ref="A4:N4"/>
    <mergeCell ref="A6:N6"/>
    <mergeCell ref="A7:N7"/>
    <mergeCell ref="A8:N8"/>
    <mergeCell ref="A10:N10"/>
    <mergeCell ref="A11:N11"/>
    <mergeCell ref="A13:N13"/>
    <mergeCell ref="A15:N15"/>
    <mergeCell ref="A61:N61"/>
    <mergeCell ref="A63:N63"/>
    <mergeCell ref="A65:N65"/>
    <mergeCell ref="A67:N67"/>
    <mergeCell ref="A50:N50"/>
    <mergeCell ref="A54:N54"/>
    <mergeCell ref="A56:N56"/>
    <mergeCell ref="A58:N59"/>
    <mergeCell ref="A52:N52"/>
    <mergeCell ref="A69:N69"/>
    <mergeCell ref="A71:N74"/>
    <mergeCell ref="A79:N79"/>
    <mergeCell ref="A81:N81"/>
    <mergeCell ref="A85:N85"/>
    <mergeCell ref="A83:N83"/>
    <mergeCell ref="A76:N77"/>
    <mergeCell ref="K99:N99"/>
    <mergeCell ref="K100:N100"/>
    <mergeCell ref="A89:N89"/>
    <mergeCell ref="A91:N91"/>
    <mergeCell ref="A87:N87"/>
    <mergeCell ref="A94:N94"/>
    <mergeCell ref="A95:N95"/>
  </mergeCells>
  <pageMargins left="0.9055118110236221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8</vt:i4>
      </vt:variant>
    </vt:vector>
  </HeadingPairs>
  <TitlesOfParts>
    <vt:vector size="8" baseType="lpstr">
      <vt:lpstr>SAŽETAK</vt:lpstr>
      <vt:lpstr> Račun prihoda i rashoda</vt:lpstr>
      <vt:lpstr>Rashodi i prihodi prema izvoru</vt:lpstr>
      <vt:lpstr>Rashodi prema funkcijskoj k </vt:lpstr>
      <vt:lpstr>Račun financiranja </vt:lpstr>
      <vt:lpstr>Račun fin prema izvorima f</vt:lpstr>
      <vt:lpstr>Programska klasifikacija</vt:lpstr>
      <vt:lpstr>Obrazloženje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Opcina Novo Virje</cp:lastModifiedBy>
  <cp:lastPrinted>2024-04-04T08:08:43Z</cp:lastPrinted>
  <dcterms:created xsi:type="dcterms:W3CDTF">2022-08-12T12:51:27Z</dcterms:created>
  <dcterms:modified xsi:type="dcterms:W3CDTF">2024-06-13T07:18:11Z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Prilog - Tablica za izradu financijskog plana PK JLP(R)S.xlsx</vt:lpwstr>
  </property>
</Properties>
</file>