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cuments\Odluke Općinskog vijeća\Odluke Općinskoga vijeća od 16. lipnja 2017\Odluke 29. sjednice Općinskoga vijeća\Prijedlog proračuna\Proračun Zaključak\"/>
    </mc:Choice>
  </mc:AlternateContent>
  <bookViews>
    <workbookView xWindow="0" yWindow="0" windowWidth="28800" windowHeight="12330"/>
  </bookViews>
  <sheets>
    <sheet name="Prijedlog proračuna 2021" sheetId="6" r:id="rId1"/>
  </sheets>
  <calcPr calcId="162913"/>
</workbook>
</file>

<file path=xl/calcChain.xml><?xml version="1.0" encoding="utf-8"?>
<calcChain xmlns="http://schemas.openxmlformats.org/spreadsheetml/2006/main">
  <c r="H83" i="6" l="1"/>
  <c r="G83" i="6"/>
  <c r="H455" i="6"/>
  <c r="G455" i="6"/>
  <c r="F85" i="6"/>
  <c r="F84" i="6"/>
  <c r="F82" i="6"/>
  <c r="F80" i="6"/>
  <c r="F79" i="6"/>
  <c r="F78" i="6"/>
  <c r="F76" i="6"/>
  <c r="F75" i="6"/>
  <c r="F74" i="6"/>
  <c r="F455" i="6"/>
  <c r="F465" i="6"/>
  <c r="F460" i="6"/>
  <c r="G77" i="6"/>
  <c r="H77" i="6"/>
  <c r="F39" i="6"/>
  <c r="F57" i="6"/>
  <c r="F44" i="6" l="1"/>
  <c r="G86" i="6" l="1"/>
  <c r="F60" i="6" l="1"/>
  <c r="F59" i="6" s="1"/>
  <c r="F16" i="6" s="1"/>
  <c r="F87" i="6" l="1"/>
  <c r="F89" i="6"/>
  <c r="F91" i="6"/>
  <c r="F93" i="6"/>
  <c r="F94" i="6"/>
  <c r="H199" i="6" l="1"/>
  <c r="H270" i="6"/>
  <c r="H268" i="6" s="1"/>
  <c r="H107" i="6"/>
  <c r="H92" i="6"/>
  <c r="H90" i="6"/>
  <c r="H88" i="6"/>
  <c r="H73" i="6"/>
  <c r="G107" i="6"/>
  <c r="G92" i="6"/>
  <c r="G90" i="6"/>
  <c r="G88" i="6"/>
  <c r="G270" i="6"/>
  <c r="G268" i="6" s="1"/>
  <c r="G350" i="6"/>
  <c r="H412" i="6"/>
  <c r="H411" i="6" s="1"/>
  <c r="G412" i="6"/>
  <c r="G411" i="6" s="1"/>
  <c r="H251" i="6" l="1"/>
  <c r="G251" i="6"/>
  <c r="H265" i="6"/>
  <c r="H263" i="6" s="1"/>
  <c r="G265" i="6"/>
  <c r="G263" i="6" s="1"/>
  <c r="G360" i="6"/>
  <c r="G358" i="6" s="1"/>
  <c r="F369" i="6" l="1"/>
  <c r="F368" i="6" s="1"/>
  <c r="F367" i="6" s="1"/>
  <c r="F501" i="6" l="1"/>
  <c r="F468" i="6"/>
  <c r="F467" i="6" s="1"/>
  <c r="F436" i="6"/>
  <c r="F413" i="6"/>
  <c r="F412" i="6" s="1"/>
  <c r="F411" i="6" s="1"/>
  <c r="F409" i="6"/>
  <c r="F365" i="6"/>
  <c r="F364" i="6" s="1"/>
  <c r="F363" i="6" s="1"/>
  <c r="F316" i="6" l="1"/>
  <c r="F315" i="6" s="1"/>
  <c r="F286" i="6"/>
  <c r="F271" i="6"/>
  <c r="F270" i="6" s="1"/>
  <c r="F268" i="6" s="1"/>
  <c r="F266" i="6"/>
  <c r="F265" i="6" s="1"/>
  <c r="F263" i="6" s="1"/>
  <c r="F258" i="6"/>
  <c r="F257" i="6" s="1"/>
  <c r="F261" i="6"/>
  <c r="F260" i="6" s="1"/>
  <c r="F216" i="6"/>
  <c r="F191" i="6"/>
  <c r="F187" i="6"/>
  <c r="F186" i="6" l="1"/>
  <c r="F254" i="6"/>
  <c r="F110" i="6"/>
  <c r="F108" i="6"/>
  <c r="F90" i="6"/>
  <c r="F92" i="6" l="1"/>
  <c r="F107" i="6"/>
  <c r="F252" i="6"/>
  <c r="F247" i="6"/>
  <c r="F88" i="6" l="1"/>
  <c r="F213" i="6" l="1"/>
  <c r="G170" i="6" l="1"/>
  <c r="G168" i="6" s="1"/>
  <c r="H360" i="6" l="1"/>
  <c r="H305" i="6"/>
  <c r="H86" i="6" s="1"/>
  <c r="G241" i="6"/>
  <c r="F136" i="6" l="1"/>
  <c r="F220" i="6"/>
  <c r="F219" i="6" s="1"/>
  <c r="G345" i="6" l="1"/>
  <c r="H355" i="6"/>
  <c r="H353" i="6" s="1"/>
  <c r="G355" i="6"/>
  <c r="G353" i="6" s="1"/>
  <c r="G73" i="6"/>
  <c r="F111" i="6"/>
  <c r="F356" i="6"/>
  <c r="F355" i="6" s="1"/>
  <c r="F353" i="6" s="1"/>
  <c r="H505" i="6" l="1"/>
  <c r="F505" i="6"/>
  <c r="F442" i="6"/>
  <c r="F441" i="6" s="1"/>
  <c r="F383" i="6"/>
  <c r="H358" i="6"/>
  <c r="F361" i="6"/>
  <c r="F360" i="6" s="1"/>
  <c r="F358" i="6" s="1"/>
  <c r="G199" i="6" l="1"/>
  <c r="G184" i="6"/>
  <c r="H184" i="6"/>
  <c r="F184" i="6"/>
  <c r="F50" i="6"/>
  <c r="F399" i="6" l="1"/>
  <c r="G472" i="6" l="1"/>
  <c r="H472" i="6"/>
  <c r="G212" i="6"/>
  <c r="G197" i="6" s="1"/>
  <c r="H312" i="6"/>
  <c r="H309" i="6" s="1"/>
  <c r="G312" i="6"/>
  <c r="G309" i="6" s="1"/>
  <c r="G500" i="6"/>
  <c r="G377" i="6"/>
  <c r="H500" i="6"/>
  <c r="H408" i="6"/>
  <c r="G408" i="6"/>
  <c r="G398" i="6"/>
  <c r="H398" i="6"/>
  <c r="G181" i="6"/>
  <c r="H181" i="6"/>
  <c r="H212" i="6"/>
  <c r="G235" i="6"/>
  <c r="H235" i="6"/>
  <c r="F327" i="6"/>
  <c r="F235" i="6"/>
  <c r="F232" i="6"/>
  <c r="F171" i="6"/>
  <c r="G72" i="6" l="1"/>
  <c r="H197" i="6"/>
  <c r="F231" i="6"/>
  <c r="H72" i="6"/>
  <c r="H124" i="6"/>
  <c r="G124" i="6"/>
  <c r="F241" i="6" l="1"/>
  <c r="G151" i="6"/>
  <c r="H151" i="6"/>
  <c r="F151" i="6"/>
  <c r="F346" i="6" l="1"/>
  <c r="F345" i="6" s="1"/>
  <c r="F343" i="6" s="1"/>
  <c r="H343" i="6"/>
  <c r="G343" i="6"/>
  <c r="F77" i="6"/>
  <c r="F73" i="6"/>
  <c r="F86" i="6"/>
  <c r="F83" i="6"/>
  <c r="F377" i="6"/>
  <c r="F483" i="6"/>
  <c r="F481" i="6"/>
  <c r="F456" i="6"/>
  <c r="F450" i="6" s="1"/>
  <c r="F394" i="6"/>
  <c r="F393" i="6" s="1"/>
  <c r="F391" i="6" s="1"/>
  <c r="F480" i="6" l="1"/>
  <c r="F500" i="6"/>
  <c r="F313" i="6"/>
  <c r="F334" i="6" l="1"/>
  <c r="F229" i="6" l="1"/>
  <c r="F225" i="6" l="1"/>
  <c r="F212" i="6"/>
  <c r="F200" i="6" l="1"/>
  <c r="F204" i="6"/>
  <c r="F174" i="6"/>
  <c r="F125" i="6"/>
  <c r="F124" i="6" s="1"/>
  <c r="F40" i="6"/>
  <c r="F53" i="6" l="1"/>
  <c r="G480" i="6" l="1"/>
  <c r="H170" i="6" l="1"/>
  <c r="H168" i="6" s="1"/>
  <c r="F297" i="6" l="1"/>
  <c r="F296" i="6" s="1"/>
  <c r="F294" i="6" s="1"/>
  <c r="H296" i="6"/>
  <c r="H294" i="6" s="1"/>
  <c r="G296" i="6"/>
  <c r="G294" i="6" s="1"/>
  <c r="F445" i="6"/>
  <c r="F444" i="6" s="1"/>
  <c r="F439" i="6" s="1"/>
  <c r="H444" i="6"/>
  <c r="H439" i="6" s="1"/>
  <c r="G444" i="6"/>
  <c r="G439" i="6" s="1"/>
  <c r="F520" i="6"/>
  <c r="F519" i="6" s="1"/>
  <c r="F517" i="6" s="1"/>
  <c r="F530" i="6"/>
  <c r="F529" i="6" s="1"/>
  <c r="F527" i="6" s="1"/>
  <c r="H529" i="6"/>
  <c r="G529" i="6"/>
  <c r="G527" i="6" s="1"/>
  <c r="H527" i="6"/>
  <c r="F525" i="6"/>
  <c r="F524" i="6" s="1"/>
  <c r="F522" i="6" s="1"/>
  <c r="H524" i="6"/>
  <c r="G524" i="6"/>
  <c r="H522" i="6"/>
  <c r="G522" i="6"/>
  <c r="H519" i="6"/>
  <c r="G519" i="6"/>
  <c r="H517" i="6"/>
  <c r="G517" i="6"/>
  <c r="F515" i="6"/>
  <c r="F514" i="6" s="1"/>
  <c r="F512" i="6" s="1"/>
  <c r="H514" i="6"/>
  <c r="G514" i="6"/>
  <c r="H512" i="6"/>
  <c r="G512" i="6"/>
  <c r="F510" i="6"/>
  <c r="F509" i="6" s="1"/>
  <c r="F507" i="6" s="1"/>
  <c r="H509" i="6"/>
  <c r="H507" i="6" s="1"/>
  <c r="G509" i="6"/>
  <c r="G507" i="6" s="1"/>
  <c r="F498" i="6"/>
  <c r="H498" i="6"/>
  <c r="G498" i="6"/>
  <c r="F496" i="6"/>
  <c r="F495" i="6" s="1"/>
  <c r="F493" i="6" s="1"/>
  <c r="H495" i="6"/>
  <c r="G495" i="6"/>
  <c r="H493" i="6"/>
  <c r="G493" i="6"/>
  <c r="G492" i="6" s="1"/>
  <c r="F488" i="6"/>
  <c r="F487" i="6" s="1"/>
  <c r="F485" i="6" s="1"/>
  <c r="H487" i="6"/>
  <c r="G487" i="6"/>
  <c r="H485" i="6"/>
  <c r="G485" i="6"/>
  <c r="H480" i="6"/>
  <c r="H478" i="6" s="1"/>
  <c r="G478" i="6"/>
  <c r="F476" i="6"/>
  <c r="F475" i="6" s="1"/>
  <c r="H475" i="6"/>
  <c r="H470" i="6" s="1"/>
  <c r="G475" i="6"/>
  <c r="G470" i="6" s="1"/>
  <c r="F473" i="6"/>
  <c r="F472" i="6" s="1"/>
  <c r="H450" i="6"/>
  <c r="G450" i="6"/>
  <c r="F435" i="6"/>
  <c r="F433" i="6" s="1"/>
  <c r="H435" i="6"/>
  <c r="G435" i="6"/>
  <c r="G433" i="6" s="1"/>
  <c r="H433" i="6"/>
  <c r="F431" i="6"/>
  <c r="F430" i="6" s="1"/>
  <c r="F428" i="6" s="1"/>
  <c r="H430" i="6"/>
  <c r="G430" i="6"/>
  <c r="H428" i="6"/>
  <c r="G428" i="6"/>
  <c r="F426" i="6"/>
  <c r="F425" i="6" s="1"/>
  <c r="F423" i="6" s="1"/>
  <c r="H425" i="6"/>
  <c r="H423" i="6" s="1"/>
  <c r="G425" i="6"/>
  <c r="G423" i="6" s="1"/>
  <c r="F421" i="6"/>
  <c r="F420" i="6" s="1"/>
  <c r="F418" i="6" s="1"/>
  <c r="H420" i="6"/>
  <c r="H418" i="6" s="1"/>
  <c r="G420" i="6"/>
  <c r="G418" i="6" s="1"/>
  <c r="G417" i="6" s="1"/>
  <c r="F408" i="6"/>
  <c r="F406" i="6" s="1"/>
  <c r="H406" i="6"/>
  <c r="G406" i="6"/>
  <c r="F404" i="6"/>
  <c r="F403" i="6" s="1"/>
  <c r="F401" i="6" s="1"/>
  <c r="H401" i="6"/>
  <c r="G401" i="6"/>
  <c r="F398" i="6"/>
  <c r="F396" i="6" s="1"/>
  <c r="H396" i="6"/>
  <c r="G396" i="6"/>
  <c r="F389" i="6"/>
  <c r="F388" i="6" s="1"/>
  <c r="F386" i="6" s="1"/>
  <c r="F382" i="6"/>
  <c r="F380" i="6" s="1"/>
  <c r="H382" i="6"/>
  <c r="G382" i="6"/>
  <c r="G380" i="6" s="1"/>
  <c r="H380" i="6"/>
  <c r="F376" i="6"/>
  <c r="F374" i="6" s="1"/>
  <c r="H376" i="6"/>
  <c r="H374" i="6" s="1"/>
  <c r="H373" i="6" s="1"/>
  <c r="G376" i="6"/>
  <c r="G374" i="6" s="1"/>
  <c r="F351" i="6"/>
  <c r="F350" i="6" s="1"/>
  <c r="F348" i="6" s="1"/>
  <c r="H348" i="6"/>
  <c r="G348" i="6"/>
  <c r="F341" i="6"/>
  <c r="F340" i="6" s="1"/>
  <c r="F338" i="6" s="1"/>
  <c r="H340" i="6"/>
  <c r="H338" i="6" s="1"/>
  <c r="G340" i="6"/>
  <c r="G338" i="6" s="1"/>
  <c r="F333" i="6"/>
  <c r="F331" i="6" s="1"/>
  <c r="H333" i="6"/>
  <c r="H331" i="6" s="1"/>
  <c r="G333" i="6"/>
  <c r="G331" i="6" s="1"/>
  <c r="G326" i="6"/>
  <c r="G323" i="6" s="1"/>
  <c r="F326" i="6"/>
  <c r="F323" i="6" s="1"/>
  <c r="H326" i="6"/>
  <c r="H323" i="6" s="1"/>
  <c r="G320" i="6"/>
  <c r="G318" i="6" s="1"/>
  <c r="F321" i="6"/>
  <c r="F320" i="6" s="1"/>
  <c r="F318" i="6" s="1"/>
  <c r="H320" i="6"/>
  <c r="H318" i="6" s="1"/>
  <c r="F312" i="6"/>
  <c r="F309" i="6" s="1"/>
  <c r="F307" i="6"/>
  <c r="G304" i="6"/>
  <c r="G302" i="6" s="1"/>
  <c r="F305" i="6"/>
  <c r="H304" i="6"/>
  <c r="H302" i="6" s="1"/>
  <c r="F292" i="6"/>
  <c r="F291" i="6" s="1"/>
  <c r="F289" i="6" s="1"/>
  <c r="H291" i="6"/>
  <c r="G291" i="6"/>
  <c r="G289" i="6" s="1"/>
  <c r="H289" i="6"/>
  <c r="F284" i="6"/>
  <c r="H283" i="6"/>
  <c r="G283" i="6"/>
  <c r="G281" i="6" s="1"/>
  <c r="H281" i="6"/>
  <c r="F279" i="6"/>
  <c r="F278" i="6" s="1"/>
  <c r="F276" i="6" s="1"/>
  <c r="H278" i="6"/>
  <c r="H276" i="6" s="1"/>
  <c r="G278" i="6"/>
  <c r="G276" i="6" s="1"/>
  <c r="G275" i="6" s="1"/>
  <c r="F251" i="6"/>
  <c r="F249" i="6" s="1"/>
  <c r="H249" i="6"/>
  <c r="G249" i="6"/>
  <c r="F246" i="6"/>
  <c r="F244" i="6" s="1"/>
  <c r="H244" i="6"/>
  <c r="G244" i="6"/>
  <c r="F240" i="6"/>
  <c r="F238" i="6" s="1"/>
  <c r="H240" i="6"/>
  <c r="H238" i="6" s="1"/>
  <c r="G240" i="6"/>
  <c r="G238" i="6" s="1"/>
  <c r="H231" i="6"/>
  <c r="H229" i="6" s="1"/>
  <c r="G231" i="6"/>
  <c r="G229" i="6" s="1"/>
  <c r="F224" i="6"/>
  <c r="F222" i="6" s="1"/>
  <c r="H224" i="6"/>
  <c r="G224" i="6"/>
  <c r="G222" i="6" s="1"/>
  <c r="G196" i="6" s="1"/>
  <c r="H222" i="6"/>
  <c r="F210" i="6"/>
  <c r="F199" i="6" s="1"/>
  <c r="F197" i="6" s="1"/>
  <c r="F182" i="6"/>
  <c r="F181" i="6" s="1"/>
  <c r="F179" i="6" s="1"/>
  <c r="G179" i="6"/>
  <c r="H179" i="6"/>
  <c r="H167" i="6" s="1"/>
  <c r="F177" i="6"/>
  <c r="F170" i="6" s="1"/>
  <c r="F168" i="6" s="1"/>
  <c r="F138" i="6"/>
  <c r="H135" i="6"/>
  <c r="H25" i="6" s="1"/>
  <c r="G135" i="6"/>
  <c r="G25" i="6" s="1"/>
  <c r="H103" i="6"/>
  <c r="G103" i="6"/>
  <c r="F104" i="6"/>
  <c r="F103" i="6" s="1"/>
  <c r="H17" i="6"/>
  <c r="G39" i="6"/>
  <c r="H24" i="6"/>
  <c r="G24" i="6"/>
  <c r="F24" i="6"/>
  <c r="G17" i="6"/>
  <c r="H301" i="6" l="1"/>
  <c r="G301" i="6"/>
  <c r="G299" i="6" s="1"/>
  <c r="H196" i="6"/>
  <c r="G373" i="6"/>
  <c r="G371" i="6" s="1"/>
  <c r="F373" i="6"/>
  <c r="G449" i="6"/>
  <c r="G447" i="6" s="1"/>
  <c r="F196" i="6"/>
  <c r="G273" i="6"/>
  <c r="H275" i="6"/>
  <c r="G194" i="6"/>
  <c r="H18" i="6"/>
  <c r="G18" i="6"/>
  <c r="F135" i="6"/>
  <c r="F25" i="6" s="1"/>
  <c r="F26" i="6" s="1"/>
  <c r="G415" i="6"/>
  <c r="G490" i="6"/>
  <c r="H299" i="6"/>
  <c r="G167" i="6"/>
  <c r="G165" i="6" s="1"/>
  <c r="G164" i="6" s="1"/>
  <c r="H273" i="6"/>
  <c r="H371" i="6"/>
  <c r="H449" i="6"/>
  <c r="H447" i="6" s="1"/>
  <c r="H492" i="6"/>
  <c r="H490" i="6" s="1"/>
  <c r="F167" i="6"/>
  <c r="F165" i="6" s="1"/>
  <c r="F164" i="6" s="1"/>
  <c r="F470" i="6"/>
  <c r="F417" i="6"/>
  <c r="F415" i="6" s="1"/>
  <c r="F304" i="6"/>
  <c r="F302" i="6" s="1"/>
  <c r="F301" i="6" s="1"/>
  <c r="F72" i="6"/>
  <c r="F283" i="6"/>
  <c r="F281" i="6" s="1"/>
  <c r="F275" i="6" s="1"/>
  <c r="F371" i="6"/>
  <c r="H417" i="6"/>
  <c r="H415" i="6" s="1"/>
  <c r="F492" i="6"/>
  <c r="F490" i="6" s="1"/>
  <c r="H165" i="6"/>
  <c r="H164" i="6" s="1"/>
  <c r="F478" i="6"/>
  <c r="F18" i="6"/>
  <c r="H39" i="6"/>
  <c r="H15" i="6" s="1"/>
  <c r="G15" i="6"/>
  <c r="G26" i="6"/>
  <c r="H26" i="6"/>
  <c r="H194" i="6"/>
  <c r="G193" i="6" l="1"/>
  <c r="F449" i="6"/>
  <c r="F447" i="6" s="1"/>
  <c r="H19" i="6"/>
  <c r="G19" i="6"/>
  <c r="H193" i="6"/>
  <c r="F299" i="6"/>
  <c r="F15" i="6"/>
  <c r="F273" i="6"/>
  <c r="F17" i="6" l="1"/>
  <c r="F194" i="6"/>
  <c r="F19" i="6" l="1"/>
  <c r="F193" i="6"/>
</calcChain>
</file>

<file path=xl/sharedStrings.xml><?xml version="1.0" encoding="utf-8"?>
<sst xmlns="http://schemas.openxmlformats.org/spreadsheetml/2006/main" count="582" uniqueCount="234">
  <si>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</si>
  <si>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</si>
  <si>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</si>
  <si>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</si>
  <si>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</si>
  <si>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</si>
  <si>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</si>
  <si>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</si>
  <si>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</si>
  <si>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</si>
  <si>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</si>
  <si>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</si>
  <si>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</si>
  <si>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</si>
  <si>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</si>
  <si>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</si>
  <si>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</si>
  <si>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</si>
  <si>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</si>
  <si>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</si>
  <si>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</si>
  <si>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</si>
  <si>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</si>
  <si>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</si>
  <si>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</si>
  <si>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</si>
  <si>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</si>
  <si>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</si>
  <si>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</si>
  <si>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</si>
  <si>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</si>
  <si>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</si>
  <si>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</si>
  <si>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</si>
  <si>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</si>
  <si>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</si>
  <si>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</si>
  <si>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</si>
  <si>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</si>
  <si>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</si>
  <si>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</si>
  <si>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</si>
  <si>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</si>
  <si>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</si>
  <si>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</si>
  <si>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</si>
  <si>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</si>
  <si>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</si>
  <si>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</si>
  <si>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</si>
  <si>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</si>
  <si>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</si>
  <si>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</si>
  <si>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</si>
  <si>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</si>
  <si>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</si>
  <si>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</si>
  <si>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</si>
  <si>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</si>
  <si>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</si>
  <si>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</si>
  <si>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</si>
  <si>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</si>
  <si>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</si>
  <si>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</si>
  <si>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</si>
  <si>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</si>
  <si>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</si>
  <si>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</si>
  <si>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</si>
  <si>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</si>
  <si>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</si>
  <si>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</si>
  <si>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</si>
  <si>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</si>
  <si>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</si>
  <si>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</si>
  <si>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</si>
  <si>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</si>
  <si>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RAZLIKA - VIŠAK/MANJAK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</si>
  <si>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</si>
  <si>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</si>
  <si>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</si>
  <si>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</si>
  <si>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</si>
  <si>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</si>
  <si>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</si>
  <si>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</si>
  <si>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</si>
  <si>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</si>
  <si>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</si>
  <si>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</si>
  <si>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</si>
  <si>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</si>
  <si>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</si>
  <si>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</si>
  <si>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</si>
  <si>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</si>
  <si>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</si>
  <si>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</si>
  <si>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</si>
  <si>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Plaće (bruto)</t>
  </si>
  <si>
    <t>Naknade ostalih troškova</t>
  </si>
  <si>
    <t>Materijalna imovina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</si>
  <si>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</si>
  <si>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</si>
  <si>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</si>
  <si>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</si>
  <si>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</si>
  <si>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</si>
  <si>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</si>
  <si>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</si>
  <si>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</si>
  <si>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</si>
  <si>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</si>
  <si>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</si>
  <si>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</si>
  <si>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</si>
  <si>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</si>
  <si>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</si>
  <si>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</si>
  <si>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</si>
  <si>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</si>
  <si>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</si>
  <si>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</si>
  <si>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</si>
  <si>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</si>
  <si>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</si>
  <si>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</si>
  <si>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</si>
  <si>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</si>
  <si>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Tekuće donacije - političke stranke, udruga općina</t>
  </si>
  <si>
    <t>Rashodi za nabavu nefinanc.imovine</t>
  </si>
  <si>
    <t>A100038: Energetski certifikat javne rasvjete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</si>
  <si>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</si>
  <si>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</si>
  <si>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</si>
  <si>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</si>
  <si>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>A100030: Naknada za troškove stanovanja i naknade umirovljenicima</t>
  </si>
  <si>
    <t xml:space="preserve">A100038: Zaštita na radu </t>
  </si>
  <si>
    <t xml:space="preserve">           Katarina Kozarić-Šabarić</t>
  </si>
  <si>
    <t>RASHODI ZA NABAVU PROIZVEDENE DUGOTRAJNE IMOVINE</t>
  </si>
  <si>
    <t xml:space="preserve">Izvor: 01 Opći prihodi i primici </t>
  </si>
  <si>
    <t>K100006: Opremanje dj. Igrališta Drenovica</t>
  </si>
  <si>
    <t xml:space="preserve">Doprinosi na plaće </t>
  </si>
  <si>
    <t xml:space="preserve">K100012: Izgradnja vodnokom. infrastrukture aglomeracije </t>
  </si>
  <si>
    <t>A100039: Projektna dokumentacija za ulice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</si>
  <si>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</si>
  <si>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</si>
  <si>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</si>
  <si>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</si>
  <si>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</si>
  <si>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</si>
  <si>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</si>
  <si>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</si>
  <si>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</si>
  <si>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</si>
  <si>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</si>
  <si>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</si>
  <si>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</si>
  <si>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</si>
  <si>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</si>
  <si>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</si>
  <si>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Prihodi od prodaje ili zamjene nef. imovine i naknada s naslova osiguranja</t>
  </si>
  <si>
    <t>Ukupno po izvorima:</t>
  </si>
  <si>
    <t>Izvor: 01 Opći prihodi i primici i 04 Prihodi za posebne namjene</t>
  </si>
  <si>
    <t>Izvor: 01 Opći prihodi i primici i 05 Pomoći</t>
  </si>
  <si>
    <t>Izvor: 01 Opći prihodi i primici 05 Pomoći</t>
  </si>
  <si>
    <t>Izvor: 05 Pomoći</t>
  </si>
  <si>
    <t xml:space="preserve">Porez i prirez na dohodak </t>
  </si>
  <si>
    <t>Izvor financiranja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</si>
  <si>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</si>
  <si>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</si>
  <si>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</si>
  <si>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</si>
  <si>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</si>
  <si>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A100047: Istražni radovi i plan sanacije odlagalište otpada</t>
  </si>
  <si>
    <t>A100036: Imovinsko pravni odnosi za ceste</t>
  </si>
  <si>
    <t>K100011: Kante za odvojeni otpad</t>
  </si>
  <si>
    <t>K100013: Mobilno reciklažno dvorište</t>
  </si>
  <si>
    <t>Projekcija proračuna za 2022.</t>
  </si>
  <si>
    <t>Projekcija Proračuna za 2022.</t>
  </si>
  <si>
    <t xml:space="preserve">                        PREDSJEDNICA</t>
  </si>
  <si>
    <t>A100041: Gorska služba spašavanja</t>
  </si>
  <si>
    <t xml:space="preserve">T100004: Strategija, plan i registar imovine </t>
  </si>
  <si>
    <t>A100037: Projekt zaželi</t>
  </si>
  <si>
    <t>Rashodi za dodatna ulaganja na nefinancijskoj imovini</t>
  </si>
  <si>
    <t>Dodatna ulaganja na prijevoznim sredstvima</t>
  </si>
  <si>
    <t>5) IZDACI ZA FINANCIJSKU IMOVINU I OTPLATE ZAJMOVA</t>
  </si>
  <si>
    <t>Materijalna imovina-prirodna bogatstva</t>
  </si>
  <si>
    <t>Izdaci za dionice i udjele u glavnici</t>
  </si>
  <si>
    <t>Dionice i udjeli trg.društva u javnom sektoru</t>
  </si>
  <si>
    <t>Dionice i udjeli trg. društva u javnom sektoru</t>
  </si>
  <si>
    <t>01, 05</t>
  </si>
  <si>
    <t>01, 04</t>
  </si>
  <si>
    <t>01, 04, 05</t>
  </si>
  <si>
    <t>GLAVA 00205: DJELATNOST SPORTA, KULTURE I RELIGIJE</t>
  </si>
  <si>
    <t>PRIJEDLOG PRORAČUNA OPĆINE NOVO VIRJE ZA 2021. GODINU</t>
  </si>
  <si>
    <t>I PROJEKCIJE ZA 2022. I 2023. GODINU</t>
  </si>
  <si>
    <t xml:space="preserve">            Proračun Općine Novo Virje za 2021. godinu (u daljnjem tekstu: Proračun) i projekcije za 2022. i 2023. godinu sastoje se od:</t>
  </si>
  <si>
    <t>Proračun za 2021.</t>
  </si>
  <si>
    <t>Projekcija proračuna za 2023.</t>
  </si>
  <si>
    <t xml:space="preserve">            Prihodi i rashodi te primici i izdaci po ekonomskoj klasifikaciji utvrđeni su u Računu prihoda i rashoda i Računu financiranja u Proračunu i projekcijama za 2022. i 2023. godinu, kako slijedi:</t>
  </si>
  <si>
    <t xml:space="preserve">            Plan razvojnih programa Općine Novo Virje za razdoblje od 2021.- 2023. godine je sastavni dio Proračuna i nalazi se u njegovom prilogu. </t>
  </si>
  <si>
    <t xml:space="preserve">            Ovaj Proračun objavit će se u "Službenom glasniku Koprivničko - križevačke županije", a stupa na snagu 1. siječnja 2021. godine.</t>
  </si>
  <si>
    <t>Projekcija Proračuna za 2023.</t>
  </si>
  <si>
    <t>Kapitalne donacije</t>
  </si>
  <si>
    <t>Nematerijalna proizvedena imovina</t>
  </si>
  <si>
    <t>A100033: Lokalni izbori</t>
  </si>
  <si>
    <t>A100034: Javni radovi općine Novo Virje</t>
  </si>
  <si>
    <t>K100015: Izgradnja mosne vage</t>
  </si>
  <si>
    <t>T100007: Održavanje aplikacije komunalne infrastrukture</t>
  </si>
  <si>
    <t>T100008: Izvješće o stanju u prostrou</t>
  </si>
  <si>
    <t>Ceste-asfaltiranje-odvojak Lukanec-Hrženjak</t>
  </si>
  <si>
    <t>Izvor: 04 Prihodi za posbne namjene</t>
  </si>
  <si>
    <t>Rashodi za za nabavu proizvedene dugotrajne imovine</t>
  </si>
  <si>
    <t>K100014: Asfaltiranje nerazvrstanih cesta-sufinanciranje županija</t>
  </si>
  <si>
    <t xml:space="preserve">Pomoći unutar općeg proračuna </t>
  </si>
  <si>
    <t>A100052: Izgradnja širokopojasne infr.za pristup internetu-sufinanciranje</t>
  </si>
  <si>
    <t>A100029: Izmjene i dopune prostornog plana uređenja Općine Novo Virje</t>
  </si>
  <si>
    <t>A100053: Održavanje kanala oborinske odvodnje</t>
  </si>
  <si>
    <t xml:space="preserve">            Rashodi poslovanja i rashodi za nabavu nefinancijske imovine u Proračunu u ukupnoj svoti 6.141.177,37 kuna raspoređuju se po korisnicima i programima u Posebnom dijelu Proračuna, kako slijedi:</t>
  </si>
  <si>
    <t>Prihodi od prodaje nefinancijske imovine</t>
  </si>
  <si>
    <t>Prihodi od prodaje materijalne imovine- prirodnih bogatstava</t>
  </si>
  <si>
    <t>Poljoprivredno zemljište</t>
  </si>
  <si>
    <t>7) PRIHODI OD PRODAJE NEFINANCIJSKE IMOVINE</t>
  </si>
  <si>
    <t>A100055: Održavanje javnih površine i rušenje kuća</t>
  </si>
  <si>
    <t>Porezi na imovinu (promet nekretnina)</t>
  </si>
  <si>
    <t>Porezi na robu i usluge ( porez na potrošnju)</t>
  </si>
  <si>
    <t>Kazne, upravne mjere i ostali prihodi</t>
  </si>
  <si>
    <t>Ostali prihodi</t>
  </si>
  <si>
    <t xml:space="preserve">            Na temelju članka 39. Zakona o proračunu ("Narodne novine" broj 87/08, 136/12. i 15/15) i članka 29. Statuta Općine Novo Virje ("Službeni glasnik Koprivničko - križevačke županije" broj 6/13. i 3/18), Općinski načelnik 13. studenog 2020. godine podnosi Općinskom vijeću Općine Novo Virje</t>
  </si>
  <si>
    <t xml:space="preserve">Novo Virje, 13. studenoga 2020.                               </t>
  </si>
  <si>
    <t>Pomoći proračunskim korisnicima iz proračuna koji im nije nadležan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</si>
</sst>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sz val="9.5"/>
      <color rgb="FF00000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2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wrapText="1"/>
    </xf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4" fontId="4" fillId="2" borderId="1" xfId="0" applyNumberFormat="1" applyFont="1" applyFill="1" applyBorder="1"/>
    <xf numFmtId="0" fontId="5" fillId="3" borderId="1" xfId="0" applyFont="1" applyFill="1" applyBorder="1"/>
    <xf numFmtId="4" fontId="4" fillId="3" borderId="1" xfId="0" applyNumberFormat="1" applyFont="1" applyFill="1" applyBorder="1"/>
    <xf numFmtId="0" fontId="5" fillId="4" borderId="1" xfId="0" applyFont="1" applyFill="1" applyBorder="1"/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8" fillId="0" borderId="1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4" borderId="1" xfId="0" applyFont="1" applyFill="1" applyBorder="1"/>
    <xf numFmtId="0" fontId="9" fillId="0" borderId="0" xfId="0" applyFont="1" applyFill="1" applyBorder="1"/>
    <xf numFmtId="0" fontId="2" fillId="0" borderId="0" xfId="0" applyFont="1" applyFill="1" applyBorder="1"/>
    <xf numFmtId="0" fontId="9" fillId="0" borderId="0" xfId="0" applyFont="1" applyBorder="1"/>
    <xf numFmtId="0" fontId="10" fillId="0" borderId="1" xfId="0" applyFont="1" applyBorder="1"/>
    <xf numFmtId="0" fontId="9" fillId="0" borderId="1" xfId="0" applyFont="1" applyBorder="1"/>
    <xf numFmtId="4" fontId="2" fillId="0" borderId="1" xfId="0" applyNumberFormat="1" applyFont="1" applyBorder="1"/>
    <xf numFmtId="0" fontId="4" fillId="6" borderId="1" xfId="0" applyFont="1" applyFill="1" applyBorder="1" applyAlignment="1">
      <alignment wrapText="1"/>
    </xf>
    <xf numFmtId="4" fontId="4" fillId="6" borderId="1" xfId="0" applyNumberFormat="1" applyFont="1" applyFill="1" applyBorder="1"/>
    <xf numFmtId="4" fontId="4" fillId="0" borderId="1" xfId="0" applyNumberFormat="1" applyFont="1" applyFill="1" applyBorder="1"/>
    <xf numFmtId="0" fontId="3" fillId="6" borderId="1" xfId="0" applyFont="1" applyFill="1" applyBorder="1"/>
    <xf numFmtId="4" fontId="3" fillId="5" borderId="1" xfId="0" applyNumberFormat="1" applyFont="1" applyFill="1" applyBorder="1"/>
    <xf numFmtId="0" fontId="11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4" fontId="12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shrinkToFit="1"/>
    </xf>
    <xf numFmtId="4" fontId="13" fillId="0" borderId="0" xfId="0" applyNumberFormat="1" applyFont="1" applyBorder="1"/>
    <xf numFmtId="0" fontId="14" fillId="0" borderId="0" xfId="0" applyFont="1" applyFill="1" applyBorder="1"/>
    <xf numFmtId="0" fontId="14" fillId="0" borderId="5" xfId="0" applyFont="1" applyFill="1" applyBorder="1"/>
    <xf numFmtId="0" fontId="14" fillId="6" borderId="1" xfId="0" applyFont="1" applyFill="1" applyBorder="1" applyAlignment="1">
      <alignment wrapText="1"/>
    </xf>
    <xf numFmtId="4" fontId="15" fillId="6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4" fontId="16" fillId="0" borderId="0" xfId="0" applyNumberFormat="1" applyFont="1" applyFill="1"/>
    <xf numFmtId="0" fontId="14" fillId="0" borderId="1" xfId="0" applyFont="1" applyFill="1" applyBorder="1"/>
    <xf numFmtId="0" fontId="14" fillId="0" borderId="1" xfId="0" applyFont="1" applyFill="1" applyBorder="1" applyAlignment="1">
      <alignment wrapText="1"/>
    </xf>
    <xf numFmtId="4" fontId="15" fillId="0" borderId="1" xfId="0" applyNumberFormat="1" applyFont="1" applyFill="1" applyBorder="1"/>
    <xf numFmtId="4" fontId="17" fillId="0" borderId="1" xfId="0" applyNumberFormat="1" applyFont="1" applyFill="1" applyBorder="1"/>
    <xf numFmtId="0" fontId="18" fillId="0" borderId="1" xfId="0" applyFont="1" applyFill="1" applyBorder="1"/>
    <xf numFmtId="0" fontId="2" fillId="0" borderId="1" xfId="0" applyFont="1" applyFill="1" applyBorder="1"/>
    <xf numFmtId="0" fontId="19" fillId="0" borderId="1" xfId="0" applyFont="1" applyFill="1" applyBorder="1"/>
    <xf numFmtId="4" fontId="16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20" fillId="0" borderId="0" xfId="0" applyFont="1"/>
    <xf numFmtId="0" fontId="3" fillId="0" borderId="1" xfId="0" applyFont="1" applyBorder="1" applyAlignment="1">
      <alignment horizontal="center" wrapText="1"/>
    </xf>
    <xf numFmtId="4" fontId="2" fillId="0" borderId="0" xfId="0" applyNumberFormat="1" applyFont="1" applyBorder="1"/>
    <xf numFmtId="0" fontId="4" fillId="0" borderId="0" xfId="0" applyFont="1" applyBorder="1" applyAlignment="1">
      <alignment horizontal="left"/>
    </xf>
    <xf numFmtId="0" fontId="2" fillId="0" borderId="4" xfId="0" applyFont="1" applyBorder="1"/>
    <xf numFmtId="0" fontId="3" fillId="0" borderId="4" xfId="0" applyFont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2" fillId="7" borderId="1" xfId="0" applyFont="1" applyFill="1" applyBorder="1"/>
    <xf numFmtId="4" fontId="4" fillId="7" borderId="1" xfId="0" applyNumberFormat="1" applyFont="1" applyFill="1" applyBorder="1"/>
    <xf numFmtId="0" fontId="0" fillId="7" borderId="0" xfId="0" applyFill="1"/>
    <xf numFmtId="0" fontId="21" fillId="0" borderId="0" xfId="0" applyFont="1"/>
    <xf numFmtId="4" fontId="0" fillId="0" borderId="0" xfId="0" applyNumberFormat="1"/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9" xfId="0" applyFont="1" applyBorder="1" applyAlignment="1">
      <alignment horizontal="left"/>
    </xf>
    <xf numFmtId="0" fontId="11" fillId="0" borderId="1" xfId="0" applyFont="1" applyFill="1" applyBorder="1"/>
    <xf numFmtId="0" fontId="0" fillId="7" borderId="0" xfId="0" applyFont="1" applyFill="1"/>
    <xf numFmtId="4" fontId="5" fillId="7" borderId="0" xfId="0" applyNumberFormat="1" applyFont="1" applyFill="1"/>
    <xf numFmtId="0" fontId="22" fillId="0" borderId="0" xfId="0" applyFont="1"/>
    <xf numFmtId="0" fontId="7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0" fillId="7" borderId="0" xfId="0" applyFont="1" applyFill="1"/>
    <xf numFmtId="4" fontId="5" fillId="7" borderId="1" xfId="0" applyNumberFormat="1" applyFont="1" applyFill="1" applyBorder="1"/>
    <xf numFmtId="0" fontId="25" fillId="0" borderId="0" xfId="0" applyFont="1"/>
    <xf numFmtId="4" fontId="25" fillId="0" borderId="0" xfId="0" applyNumberFormat="1" applyFont="1"/>
    <xf numFmtId="4" fontId="24" fillId="0" borderId="1" xfId="0" applyNumberFormat="1" applyFont="1" applyBorder="1"/>
    <xf numFmtId="0" fontId="25" fillId="7" borderId="0" xfId="0" applyFont="1" applyFill="1"/>
    <xf numFmtId="4" fontId="24" fillId="7" borderId="0" xfId="0" applyNumberFormat="1" applyFont="1" applyFill="1"/>
    <xf numFmtId="0" fontId="0" fillId="8" borderId="0" xfId="0" applyFill="1"/>
    <xf numFmtId="0" fontId="3" fillId="6" borderId="6" xfId="0" applyFont="1" applyFill="1" applyBorder="1" applyAlignment="1">
      <alignment shrinkToFit="1"/>
    </xf>
    <xf numFmtId="4" fontId="17" fillId="6" borderId="1" xfId="0" applyNumberFormat="1" applyFont="1" applyFill="1" applyBorder="1"/>
    <xf numFmtId="4" fontId="16" fillId="7" borderId="1" xfId="0" applyNumberFormat="1" applyFont="1" applyFill="1" applyBorder="1"/>
    <xf numFmtId="0" fontId="3" fillId="0" borderId="0" xfId="1" applyFont="1" applyBorder="1" applyAlignment="1">
      <alignment horizontal="left"/>
    </xf>
    <xf numFmtId="0" fontId="23" fillId="0" borderId="1" xfId="0" applyFont="1" applyBorder="1" applyAlignment="1">
      <alignment horizontal="center" vertical="center" textRotation="90" shrinkToFit="1"/>
    </xf>
    <xf numFmtId="0" fontId="0" fillId="0" borderId="1" xfId="0" applyBorder="1"/>
    <xf numFmtId="49" fontId="26" fillId="0" borderId="1" xfId="0" applyNumberFormat="1" applyFont="1" applyBorder="1"/>
    <xf numFmtId="0" fontId="26" fillId="0" borderId="1" xfId="0" applyFont="1" applyBorder="1"/>
    <xf numFmtId="49" fontId="26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49" fontId="26" fillId="0" borderId="0" xfId="0" applyNumberFormat="1" applyFont="1" applyBorder="1"/>
    <xf numFmtId="4" fontId="24" fillId="0" borderId="0" xfId="0" applyNumberFormat="1" applyFont="1" applyBorder="1"/>
    <xf numFmtId="0" fontId="22" fillId="0" borderId="1" xfId="0" applyFont="1" applyBorder="1"/>
    <xf numFmtId="0" fontId="4" fillId="0" borderId="0" xfId="0" applyFont="1" applyBorder="1" applyAlignment="1">
      <alignment wrapText="1"/>
    </xf>
    <xf numFmtId="4" fontId="25" fillId="7" borderId="0" xfId="0" applyNumberFormat="1" applyFont="1" applyFill="1"/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" fontId="4" fillId="0" borderId="5" xfId="0" applyNumberFormat="1" applyFont="1" applyBorder="1"/>
    <xf numFmtId="4" fontId="5" fillId="0" borderId="5" xfId="0" applyNumberFormat="1" applyFont="1" applyBorder="1"/>
    <xf numFmtId="4" fontId="16" fillId="0" borderId="5" xfId="0" applyNumberFormat="1" applyFont="1" applyFill="1" applyBorder="1"/>
    <xf numFmtId="4" fontId="13" fillId="0" borderId="5" xfId="0" applyNumberFormat="1" applyFont="1" applyBorder="1"/>
    <xf numFmtId="0" fontId="3" fillId="3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9" borderId="1" xfId="0" applyFont="1" applyFill="1" applyBorder="1"/>
    <xf numFmtId="4" fontId="4" fillId="9" borderId="1" xfId="0" applyNumberFormat="1" applyFont="1" applyFill="1" applyBorder="1"/>
    <xf numFmtId="0" fontId="3" fillId="10" borderId="1" xfId="0" applyFont="1" applyFill="1" applyBorder="1"/>
    <xf numFmtId="0" fontId="18" fillId="0" borderId="6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25" fillId="8" borderId="0" xfId="0" applyFont="1" applyFill="1"/>
    <xf numFmtId="0" fontId="24" fillId="8" borderId="0" xfId="0" applyFont="1" applyFill="1"/>
    <xf numFmtId="0" fontId="20" fillId="8" borderId="0" xfId="0" applyFont="1" applyFill="1"/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4" fontId="4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4" fontId="4" fillId="4" borderId="1" xfId="0" applyNumberFormat="1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6" xfId="0" applyFont="1" applyBorder="1"/>
    <xf numFmtId="0" fontId="3" fillId="0" borderId="6" xfId="0" applyFont="1" applyBorder="1"/>
    <xf numFmtId="0" fontId="6" fillId="0" borderId="2" xfId="0" applyFont="1" applyBorder="1"/>
    <xf numFmtId="0" fontId="3" fillId="6" borderId="9" xfId="0" applyFont="1" applyFill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2" xfId="0" applyFont="1" applyBorder="1"/>
    <xf numFmtId="0" fontId="3" fillId="0" borderId="4" xfId="0" applyFont="1" applyBorder="1"/>
    <xf numFmtId="0" fontId="6" fillId="0" borderId="7" xfId="0" applyFont="1" applyBorder="1"/>
    <xf numFmtId="0" fontId="6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4" fillId="5" borderId="4" xfId="0" applyFont="1" applyFill="1" applyBorder="1" applyAlignment="1">
      <alignment wrapText="1"/>
    </xf>
    <xf numFmtId="0" fontId="3" fillId="0" borderId="1" xfId="0" applyFont="1" applyBorder="1" applyAlignment="1">
      <alignment wrapText="1" shrinkToFit="1"/>
    </xf>
    <xf numFmtId="0" fontId="0" fillId="0" borderId="0" xfId="0" applyBorder="1"/>
    <xf numFmtId="0" fontId="3" fillId="6" borderId="4" xfId="0" applyFont="1" applyFill="1" applyBorder="1" applyAlignment="1">
      <alignment shrinkToFit="1"/>
    </xf>
    <xf numFmtId="4" fontId="4" fillId="6" borderId="4" xfId="0" applyNumberFormat="1" applyFont="1" applyFill="1" applyBorder="1"/>
    <xf numFmtId="4" fontId="28" fillId="7" borderId="1" xfId="0" applyNumberFormat="1" applyFont="1" applyFill="1" applyBorder="1"/>
    <xf numFmtId="4" fontId="3" fillId="6" borderId="1" xfId="0" applyNumberFormat="1" applyFont="1" applyFill="1" applyBorder="1"/>
    <xf numFmtId="4" fontId="16" fillId="6" borderId="1" xfId="0" applyNumberFormat="1" applyFont="1" applyFill="1" applyBorder="1"/>
    <xf numFmtId="4" fontId="17" fillId="7" borderId="1" xfId="0" applyNumberFormat="1" applyFont="1" applyFill="1" applyBorder="1"/>
    <xf numFmtId="4" fontId="4" fillId="10" borderId="1" xfId="0" applyNumberFormat="1" applyFont="1" applyFill="1" applyBorder="1"/>
    <xf numFmtId="0" fontId="0" fillId="0" borderId="0" xfId="0" applyFill="1"/>
    <xf numFmtId="4" fontId="27" fillId="0" borderId="1" xfId="0" applyNumberFormat="1" applyFont="1" applyBorder="1"/>
    <xf numFmtId="0" fontId="5" fillId="0" borderId="1" xfId="0" applyFont="1" applyBorder="1" applyAlignment="1">
      <alignment wrapText="1"/>
    </xf>
    <xf numFmtId="0" fontId="3" fillId="0" borderId="12" xfId="1" applyFont="1" applyBorder="1" applyAlignment="1">
      <alignment horizontal="left"/>
    </xf>
    <xf numFmtId="0" fontId="3" fillId="0" borderId="6" xfId="1" applyFont="1" applyBorder="1" applyAlignment="1">
      <alignment horizontal="left"/>
    </xf>
    <xf numFmtId="0" fontId="3" fillId="0" borderId="9" xfId="1" applyFont="1" applyBorder="1" applyAlignment="1">
      <alignment horizontal="left"/>
    </xf>
    <xf numFmtId="0" fontId="0" fillId="0" borderId="1" xfId="0" applyBorder="1"/>
    <xf numFmtId="49" fontId="5" fillId="0" borderId="1" xfId="0" applyNumberFormat="1" applyFont="1" applyBorder="1" applyAlignment="1" applyProtection="1">
      <alignment horizontal="center"/>
      <protection locked="0"/>
    </xf>
    <xf numFmtId="0" fontId="23" fillId="0" borderId="2" xfId="0" applyFont="1" applyBorder="1" applyAlignment="1">
      <alignment horizontal="center" vertical="center" textRotation="90" shrinkToFit="1"/>
    </xf>
    <xf numFmtId="0" fontId="23" fillId="0" borderId="3" xfId="0" applyFont="1" applyBorder="1" applyAlignment="1">
      <alignment horizontal="center" vertical="center" textRotation="90" shrinkToFit="1"/>
    </xf>
    <xf numFmtId="0" fontId="23" fillId="0" borderId="1" xfId="0" applyFont="1" applyBorder="1" applyAlignment="1">
      <alignment horizontal="center" vertical="center" textRotation="90" shrinkToFit="1"/>
    </xf>
    <xf numFmtId="0" fontId="3" fillId="0" borderId="0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7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 wrapText="1"/>
    </xf>
    <xf numFmtId="0" fontId="3" fillId="0" borderId="1" xfId="1" applyFont="1" applyBorder="1" applyAlignment="1">
      <alignment horizontal="left"/>
    </xf>
    <xf numFmtId="0" fontId="2" fillId="8" borderId="0" xfId="1" applyFont="1" applyFill="1" applyBorder="1" applyAlignment="1">
      <alignment horizontal="left" wrapText="1"/>
    </xf>
    <xf numFmtId="0" fontId="27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1" xfId="1" applyFont="1" applyBorder="1" applyAlignment="1"/>
    <xf numFmtId="0" fontId="0" fillId="0" borderId="1" xfId="0" applyBorder="1" applyAlignment="1">
      <alignment horizontal="center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1"/>
  <sheetViews>
    <sheetView tabSelected="1" workbookViewId="0">
      <selection activeCell="L164" sqref="L164"/>
    </sheetView>
  </sheetViews>
  <sheetFormatPr defaultRowHeight="15" x14ac:dyDescent="0.25"/>
  <cols>
    <col min="1" max="1" width="5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3.5703125" style="2" customWidth="1"/>
    <col min="8" max="8" width="15.140625" style="2" customWidth="1"/>
    <col min="11" max="11" width="14.7109375" customWidth="1"/>
    <col min="12" max="12" width="11.7109375" bestFit="1" customWidth="1"/>
    <col min="13" max="13" width="12.85546875" customWidth="1"/>
    <col min="14" max="15" width="11.7109375" bestFit="1" customWidth="1"/>
  </cols>
  <sheetData>
    <row r="1" spans="1:15" s="96" customFormat="1" ht="41.25" customHeight="1" x14ac:dyDescent="0.25">
      <c r="B1" s="217" t="s">
        <v>231</v>
      </c>
      <c r="C1" s="217"/>
      <c r="D1" s="217"/>
      <c r="E1" s="217"/>
      <c r="F1" s="217"/>
      <c r="G1" s="217"/>
      <c r="H1" s="217"/>
    </row>
    <row r="2" spans="1:15" x14ac:dyDescent="0.25">
      <c r="B2"/>
      <c r="C2"/>
      <c r="D2"/>
      <c r="E2"/>
      <c r="F2"/>
      <c r="G2"/>
      <c r="H2"/>
    </row>
    <row r="3" spans="1:15" x14ac:dyDescent="0.25">
      <c r="B3" s="218" t="s">
        <v>197</v>
      </c>
      <c r="C3" s="218"/>
      <c r="D3" s="218"/>
      <c r="E3" s="218"/>
      <c r="F3" s="218"/>
      <c r="G3" s="218"/>
      <c r="H3" s="218"/>
    </row>
    <row r="4" spans="1:15" x14ac:dyDescent="0.25">
      <c r="B4" s="219" t="s">
        <v>198</v>
      </c>
      <c r="C4" s="219"/>
      <c r="D4" s="219"/>
      <c r="E4" s="219"/>
      <c r="F4" s="219"/>
      <c r="G4" s="219"/>
      <c r="H4" s="219"/>
    </row>
    <row r="5" spans="1:15" x14ac:dyDescent="0.25">
      <c r="B5" s="1"/>
      <c r="C5" s="1"/>
      <c r="D5" s="1"/>
      <c r="E5" s="1"/>
      <c r="F5" s="1"/>
      <c r="G5"/>
      <c r="H5"/>
    </row>
    <row r="6" spans="1:15" x14ac:dyDescent="0.25">
      <c r="B6" s="199" t="s">
        <v>77</v>
      </c>
      <c r="C6" s="199"/>
      <c r="D6" s="199"/>
      <c r="E6" s="199"/>
      <c r="F6" s="199"/>
      <c r="G6" s="199"/>
      <c r="H6" s="199"/>
      <c r="K6" s="188"/>
    </row>
    <row r="8" spans="1:15" x14ac:dyDescent="0.25">
      <c r="B8" s="214" t="s">
        <v>78</v>
      </c>
      <c r="C8" s="214"/>
      <c r="D8" s="214"/>
      <c r="E8" s="214"/>
      <c r="F8" s="214"/>
      <c r="G8" s="214"/>
      <c r="H8" s="214"/>
    </row>
    <row r="10" spans="1:15" ht="37.5" customHeight="1" x14ac:dyDescent="0.25">
      <c r="B10" s="215" t="s">
        <v>199</v>
      </c>
      <c r="C10" s="215"/>
      <c r="D10" s="215"/>
      <c r="E10" s="215"/>
      <c r="F10" s="215"/>
      <c r="G10" s="215"/>
      <c r="H10" s="215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3" t="s">
        <v>175</v>
      </c>
      <c r="C12"/>
      <c r="D12"/>
      <c r="E12"/>
      <c r="F12"/>
      <c r="G12"/>
      <c r="H12"/>
      <c r="M12" s="96"/>
    </row>
    <row r="13" spans="1:15" ht="18" customHeight="1" x14ac:dyDescent="0.25">
      <c r="B13" s="3"/>
      <c r="C13"/>
      <c r="D13"/>
      <c r="E13"/>
      <c r="F13"/>
      <c r="G13"/>
      <c r="H13"/>
      <c r="M13" s="96"/>
    </row>
    <row r="14" spans="1:15" ht="42.75" customHeight="1" x14ac:dyDescent="0.25">
      <c r="A14" s="221"/>
      <c r="B14" s="221"/>
      <c r="C14" s="221"/>
      <c r="D14" s="221"/>
      <c r="E14" s="221"/>
      <c r="F14" s="107" t="s">
        <v>200</v>
      </c>
      <c r="G14" s="4" t="s">
        <v>180</v>
      </c>
      <c r="H14" s="4" t="s">
        <v>201</v>
      </c>
      <c r="K14" s="111"/>
      <c r="L14" s="111"/>
      <c r="M14" s="114"/>
      <c r="N14" s="111"/>
      <c r="O14" s="111"/>
    </row>
    <row r="15" spans="1:15" x14ac:dyDescent="0.25">
      <c r="A15" s="216" t="s">
        <v>171</v>
      </c>
      <c r="B15" s="216"/>
      <c r="C15" s="216"/>
      <c r="D15" s="216"/>
      <c r="E15" s="216"/>
      <c r="F15" s="86">
        <f>F39</f>
        <v>6309052.3700000001</v>
      </c>
      <c r="G15" s="86">
        <f>G39</f>
        <v>4056876.88</v>
      </c>
      <c r="H15" s="86">
        <f>H39</f>
        <v>3760978.88</v>
      </c>
      <c r="K15" s="112"/>
      <c r="L15" s="112"/>
      <c r="M15" s="131"/>
      <c r="N15" s="112"/>
      <c r="O15" s="111"/>
    </row>
    <row r="16" spans="1:15" x14ac:dyDescent="0.25">
      <c r="A16" s="191" t="s">
        <v>225</v>
      </c>
      <c r="B16" s="192"/>
      <c r="C16" s="192"/>
      <c r="D16" s="192"/>
      <c r="E16" s="193"/>
      <c r="F16" s="86">
        <f>F59</f>
        <v>25000</v>
      </c>
      <c r="G16" s="86"/>
      <c r="H16" s="86"/>
      <c r="K16" s="112"/>
      <c r="L16" s="112"/>
      <c r="M16" s="131"/>
      <c r="N16" s="112"/>
      <c r="O16" s="111"/>
    </row>
    <row r="17" spans="1:15" x14ac:dyDescent="0.25">
      <c r="A17" s="216" t="s">
        <v>172</v>
      </c>
      <c r="B17" s="216"/>
      <c r="C17" s="216"/>
      <c r="D17" s="216"/>
      <c r="E17" s="216"/>
      <c r="F17" s="86">
        <f>F72</f>
        <v>4198828.37</v>
      </c>
      <c r="G17" s="86">
        <f>G72</f>
        <v>3188855.88</v>
      </c>
      <c r="H17" s="86">
        <f>H72</f>
        <v>3139213.88</v>
      </c>
      <c r="K17" s="112"/>
      <c r="L17" s="112"/>
      <c r="M17" s="131"/>
      <c r="N17" s="112"/>
      <c r="O17" s="111"/>
    </row>
    <row r="18" spans="1:15" x14ac:dyDescent="0.25">
      <c r="A18" s="216" t="s">
        <v>173</v>
      </c>
      <c r="B18" s="216"/>
      <c r="C18" s="216"/>
      <c r="D18" s="216"/>
      <c r="E18" s="216"/>
      <c r="F18" s="86">
        <f>F103</f>
        <v>1836224</v>
      </c>
      <c r="G18" s="86">
        <f>G103</f>
        <v>569021</v>
      </c>
      <c r="H18" s="86">
        <f>H103</f>
        <v>397765</v>
      </c>
      <c r="K18" s="112"/>
      <c r="L18" s="111"/>
      <c r="M18" s="114"/>
      <c r="N18" s="111"/>
      <c r="O18" s="111"/>
    </row>
    <row r="19" spans="1:15" x14ac:dyDescent="0.25">
      <c r="A19" s="216" t="s">
        <v>79</v>
      </c>
      <c r="B19" s="216"/>
      <c r="C19" s="216"/>
      <c r="D19" s="216"/>
      <c r="E19" s="216"/>
      <c r="F19" s="86">
        <f>F15+F16-F17-F18</f>
        <v>299000</v>
      </c>
      <c r="G19" s="86">
        <f>G15-G17-G18</f>
        <v>299000</v>
      </c>
      <c r="H19" s="86">
        <f>H15-H17-H18</f>
        <v>224000</v>
      </c>
      <c r="K19" s="112"/>
      <c r="L19" s="111"/>
      <c r="M19" s="131"/>
      <c r="N19" s="112"/>
      <c r="O19" s="111"/>
    </row>
    <row r="20" spans="1:15" x14ac:dyDescent="0.25">
      <c r="F20" s="87"/>
      <c r="G20" s="87"/>
      <c r="H20" s="87"/>
      <c r="K20" s="111"/>
      <c r="L20" s="111"/>
      <c r="M20" s="114"/>
      <c r="N20" s="111"/>
      <c r="O20" s="111"/>
    </row>
    <row r="21" spans="1:15" x14ac:dyDescent="0.25">
      <c r="B21" s="199" t="s">
        <v>104</v>
      </c>
      <c r="C21" s="199"/>
      <c r="D21" s="199"/>
      <c r="E21" s="199"/>
      <c r="F21" s="5"/>
      <c r="G21" s="87"/>
      <c r="H21" s="87"/>
      <c r="M21" s="96"/>
    </row>
    <row r="22" spans="1:15" x14ac:dyDescent="0.25">
      <c r="B22" s="120"/>
      <c r="C22" s="120"/>
      <c r="D22" s="120"/>
      <c r="E22" s="120"/>
      <c r="F22" s="5"/>
      <c r="G22" s="87"/>
      <c r="H22" s="87"/>
      <c r="M22" s="96"/>
    </row>
    <row r="23" spans="1:15" ht="42.75" customHeight="1" x14ac:dyDescent="0.25">
      <c r="A23" s="194"/>
      <c r="B23" s="194"/>
      <c r="C23" s="194"/>
      <c r="D23" s="194"/>
      <c r="E23" s="194"/>
      <c r="F23" s="108" t="s">
        <v>200</v>
      </c>
      <c r="G23" s="88" t="s">
        <v>180</v>
      </c>
      <c r="H23" s="88" t="s">
        <v>201</v>
      </c>
      <c r="M23" s="96"/>
    </row>
    <row r="24" spans="1:15" ht="15" customHeight="1" x14ac:dyDescent="0.25">
      <c r="A24" s="220" t="s">
        <v>174</v>
      </c>
      <c r="B24" s="220"/>
      <c r="C24" s="220"/>
      <c r="D24" s="220"/>
      <c r="E24" s="220"/>
      <c r="F24" s="86">
        <f>F124</f>
        <v>1000</v>
      </c>
      <c r="G24" s="86">
        <f>G124</f>
        <v>1000</v>
      </c>
      <c r="H24" s="86">
        <f>H124</f>
        <v>1000</v>
      </c>
      <c r="M24" s="96"/>
    </row>
    <row r="25" spans="1:15" ht="15" customHeight="1" x14ac:dyDescent="0.25">
      <c r="A25" s="216" t="s">
        <v>188</v>
      </c>
      <c r="B25" s="216"/>
      <c r="C25" s="216"/>
      <c r="D25" s="216"/>
      <c r="E25" s="216"/>
      <c r="F25" s="86">
        <f>F135</f>
        <v>300000</v>
      </c>
      <c r="G25" s="86">
        <f>G135</f>
        <v>300000</v>
      </c>
      <c r="H25" s="86">
        <f>H135</f>
        <v>225000</v>
      </c>
      <c r="M25" s="96"/>
    </row>
    <row r="26" spans="1:15" x14ac:dyDescent="0.25">
      <c r="A26" s="216" t="s">
        <v>81</v>
      </c>
      <c r="B26" s="216"/>
      <c r="C26" s="216"/>
      <c r="D26" s="216"/>
      <c r="E26" s="216"/>
      <c r="F26" s="86">
        <f>F24-F25</f>
        <v>-299000</v>
      </c>
      <c r="G26" s="86">
        <f>G24-G25</f>
        <v>-299000</v>
      </c>
      <c r="H26" s="86">
        <f>H24-H25</f>
        <v>-224000</v>
      </c>
    </row>
    <row r="28" spans="1:15" x14ac:dyDescent="0.25">
      <c r="B28" s="214" t="s">
        <v>82</v>
      </c>
      <c r="C28" s="214"/>
      <c r="D28" s="214"/>
      <c r="E28" s="214"/>
      <c r="F28" s="214"/>
      <c r="G28" s="214"/>
      <c r="H28" s="214"/>
    </row>
    <row r="30" spans="1:15" ht="30" customHeight="1" x14ac:dyDescent="0.25">
      <c r="B30" s="215" t="s">
        <v>202</v>
      </c>
      <c r="C30" s="215"/>
      <c r="D30" s="215"/>
      <c r="E30" s="215"/>
      <c r="F30" s="215"/>
      <c r="G30" s="215"/>
      <c r="H30" s="215"/>
    </row>
    <row r="31" spans="1:15" x14ac:dyDescent="0.25">
      <c r="B31"/>
      <c r="C31"/>
      <c r="D31"/>
      <c r="E31"/>
      <c r="F31"/>
      <c r="G31"/>
      <c r="H31"/>
    </row>
    <row r="32" spans="1:15" x14ac:dyDescent="0.25">
      <c r="B32" s="199" t="s">
        <v>83</v>
      </c>
      <c r="C32" s="199"/>
      <c r="D32" s="199"/>
      <c r="E32" s="199"/>
      <c r="F32" s="6"/>
      <c r="G32"/>
      <c r="H32"/>
    </row>
    <row r="34" spans="1:8" ht="15" customHeight="1" x14ac:dyDescent="0.25">
      <c r="A34" s="196" t="s">
        <v>170</v>
      </c>
      <c r="B34" s="200" t="s">
        <v>0</v>
      </c>
      <c r="C34" s="200"/>
      <c r="D34" s="200"/>
      <c r="E34" s="200"/>
      <c r="F34" s="205" t="s">
        <v>200</v>
      </c>
      <c r="G34" s="208" t="s">
        <v>180</v>
      </c>
      <c r="H34" s="208" t="s">
        <v>201</v>
      </c>
    </row>
    <row r="35" spans="1:8" x14ac:dyDescent="0.25">
      <c r="A35" s="197"/>
      <c r="B35" s="7"/>
      <c r="C35" s="200" t="s">
        <v>84</v>
      </c>
      <c r="D35" s="200"/>
      <c r="E35" s="200"/>
      <c r="F35" s="206"/>
      <c r="G35" s="209"/>
      <c r="H35" s="209"/>
    </row>
    <row r="36" spans="1:8" x14ac:dyDescent="0.25">
      <c r="A36" s="197"/>
      <c r="B36" s="7"/>
      <c r="C36" s="7"/>
      <c r="D36" s="200" t="s">
        <v>85</v>
      </c>
      <c r="E36" s="200"/>
      <c r="F36" s="206"/>
      <c r="G36" s="209"/>
      <c r="H36" s="209"/>
    </row>
    <row r="37" spans="1:8" x14ac:dyDescent="0.25">
      <c r="A37" s="197"/>
      <c r="B37" s="7"/>
      <c r="C37" s="7"/>
      <c r="D37" s="7"/>
      <c r="E37" s="8" t="s">
        <v>86</v>
      </c>
      <c r="F37" s="207"/>
      <c r="G37" s="210"/>
      <c r="H37" s="210"/>
    </row>
    <row r="38" spans="1:8" x14ac:dyDescent="0.25">
      <c r="A38" s="197"/>
      <c r="B38" s="8">
        <v>1</v>
      </c>
      <c r="C38" s="8">
        <v>2</v>
      </c>
      <c r="D38" s="8">
        <v>3</v>
      </c>
      <c r="E38" s="8">
        <v>4</v>
      </c>
      <c r="F38" s="8">
        <v>5</v>
      </c>
      <c r="G38" s="8">
        <v>6</v>
      </c>
      <c r="H38" s="8">
        <v>7</v>
      </c>
    </row>
    <row r="39" spans="1:8" x14ac:dyDescent="0.25">
      <c r="A39" s="121"/>
      <c r="B39" s="9">
        <v>6</v>
      </c>
      <c r="C39" s="9"/>
      <c r="D39" s="9"/>
      <c r="E39" s="9" t="s">
        <v>87</v>
      </c>
      <c r="F39" s="85">
        <f>F40+F44+F50+F53+F57</f>
        <v>6309052.3700000001</v>
      </c>
      <c r="G39" s="85">
        <f>G40+G44+G50+G53</f>
        <v>4056876.88</v>
      </c>
      <c r="H39" s="85">
        <f>H40+H44+H50+H53</f>
        <v>3760978.88</v>
      </c>
    </row>
    <row r="40" spans="1:8" x14ac:dyDescent="0.25">
      <c r="A40" s="122"/>
      <c r="B40" s="9"/>
      <c r="C40" s="9">
        <v>61</v>
      </c>
      <c r="D40" s="9"/>
      <c r="E40" s="9" t="s">
        <v>88</v>
      </c>
      <c r="F40" s="85">
        <f>F41+F42+F43</f>
        <v>2737000</v>
      </c>
      <c r="G40" s="85">
        <v>2400000</v>
      </c>
      <c r="H40" s="85">
        <v>2100000</v>
      </c>
    </row>
    <row r="41" spans="1:8" x14ac:dyDescent="0.25">
      <c r="A41" s="123" t="s">
        <v>147</v>
      </c>
      <c r="B41" s="11"/>
      <c r="C41" s="11"/>
      <c r="D41" s="11">
        <v>611</v>
      </c>
      <c r="E41" s="14" t="s">
        <v>169</v>
      </c>
      <c r="F41" s="56">
        <v>2667000</v>
      </c>
      <c r="G41" s="56"/>
      <c r="H41" s="56"/>
    </row>
    <row r="42" spans="1:8" x14ac:dyDescent="0.25">
      <c r="A42" s="123" t="s">
        <v>147</v>
      </c>
      <c r="B42" s="11"/>
      <c r="C42" s="11"/>
      <c r="D42" s="11">
        <v>613</v>
      </c>
      <c r="E42" s="11" t="s">
        <v>227</v>
      </c>
      <c r="F42" s="56">
        <v>60000</v>
      </c>
      <c r="G42" s="56"/>
      <c r="H42" s="56"/>
    </row>
    <row r="43" spans="1:8" x14ac:dyDescent="0.25">
      <c r="A43" s="123" t="s">
        <v>147</v>
      </c>
      <c r="B43" s="11"/>
      <c r="C43" s="11"/>
      <c r="D43" s="11">
        <v>614</v>
      </c>
      <c r="E43" s="11" t="s">
        <v>228</v>
      </c>
      <c r="F43" s="56">
        <v>10000</v>
      </c>
      <c r="G43" s="56"/>
      <c r="H43" s="56"/>
    </row>
    <row r="44" spans="1:8" ht="26.25" x14ac:dyDescent="0.25">
      <c r="A44" s="123"/>
      <c r="B44" s="9"/>
      <c r="C44" s="9">
        <v>63</v>
      </c>
      <c r="D44" s="9"/>
      <c r="E44" s="13" t="s">
        <v>89</v>
      </c>
      <c r="F44" s="85">
        <f>F45+F47+F49+F46+F48</f>
        <v>1641746.37</v>
      </c>
      <c r="G44" s="85">
        <v>289226.88</v>
      </c>
      <c r="H44" s="85">
        <v>270128.88</v>
      </c>
    </row>
    <row r="45" spans="1:8" x14ac:dyDescent="0.25">
      <c r="A45" s="123" t="s">
        <v>155</v>
      </c>
      <c r="B45" s="11"/>
      <c r="C45" s="11"/>
      <c r="D45" s="11">
        <v>633</v>
      </c>
      <c r="E45" s="11" t="s">
        <v>90</v>
      </c>
      <c r="F45" s="56">
        <v>1378826</v>
      </c>
      <c r="G45" s="56"/>
      <c r="H45" s="56"/>
    </row>
    <row r="46" spans="1:8" x14ac:dyDescent="0.25">
      <c r="A46" s="123" t="s">
        <v>155</v>
      </c>
      <c r="B46" s="11"/>
      <c r="C46" s="11"/>
      <c r="D46" s="11">
        <v>634</v>
      </c>
      <c r="E46" s="67" t="s">
        <v>91</v>
      </c>
      <c r="F46" s="56">
        <v>43870</v>
      </c>
      <c r="G46" s="56"/>
      <c r="H46" s="56"/>
    </row>
    <row r="47" spans="1:8" ht="26.25" x14ac:dyDescent="0.25">
      <c r="A47" s="123" t="s">
        <v>155</v>
      </c>
      <c r="B47" s="11"/>
      <c r="C47" s="11"/>
      <c r="D47" s="11">
        <v>635</v>
      </c>
      <c r="E47" s="14" t="s">
        <v>92</v>
      </c>
      <c r="F47" s="56">
        <v>40000</v>
      </c>
      <c r="G47" s="56"/>
      <c r="H47" s="56"/>
    </row>
    <row r="48" spans="1:8" ht="26.25" x14ac:dyDescent="0.25">
      <c r="A48" s="123" t="s">
        <v>155</v>
      </c>
      <c r="B48" s="11"/>
      <c r="C48" s="11"/>
      <c r="D48" s="11">
        <v>636</v>
      </c>
      <c r="E48" s="190" t="s">
        <v>233</v>
      </c>
      <c r="F48" s="56">
        <v>1600</v>
      </c>
      <c r="G48" s="56"/>
      <c r="H48" s="56"/>
    </row>
    <row r="49" spans="1:8" ht="26.25" x14ac:dyDescent="0.25">
      <c r="A49" s="123" t="s">
        <v>155</v>
      </c>
      <c r="B49" s="11"/>
      <c r="C49" s="11"/>
      <c r="D49" s="11">
        <v>638</v>
      </c>
      <c r="E49" s="14" t="s">
        <v>93</v>
      </c>
      <c r="F49" s="56">
        <v>177450.37</v>
      </c>
      <c r="G49" s="56"/>
      <c r="H49" s="56"/>
    </row>
    <row r="50" spans="1:8" x14ac:dyDescent="0.25">
      <c r="A50" s="123"/>
      <c r="B50" s="9"/>
      <c r="C50" s="9">
        <v>64</v>
      </c>
      <c r="D50" s="9"/>
      <c r="E50" s="9" t="s">
        <v>94</v>
      </c>
      <c r="F50" s="85">
        <f>F51+F52</f>
        <v>1024156</v>
      </c>
      <c r="G50" s="85">
        <v>945000</v>
      </c>
      <c r="H50" s="85">
        <v>976300</v>
      </c>
    </row>
    <row r="51" spans="1:8" x14ac:dyDescent="0.25">
      <c r="A51" s="123" t="s">
        <v>147</v>
      </c>
      <c r="B51" s="11"/>
      <c r="C51" s="11"/>
      <c r="D51" s="11">
        <v>642</v>
      </c>
      <c r="E51" s="11" t="s">
        <v>95</v>
      </c>
      <c r="F51" s="56">
        <v>1023656</v>
      </c>
      <c r="G51" s="56"/>
      <c r="H51" s="56"/>
    </row>
    <row r="52" spans="1:8" x14ac:dyDescent="0.25">
      <c r="A52" s="123" t="s">
        <v>147</v>
      </c>
      <c r="B52" s="11"/>
      <c r="C52" s="11"/>
      <c r="D52" s="11">
        <v>643</v>
      </c>
      <c r="E52" s="11" t="s">
        <v>96</v>
      </c>
      <c r="F52" s="56">
        <v>500</v>
      </c>
      <c r="G52" s="56"/>
      <c r="H52" s="56"/>
    </row>
    <row r="53" spans="1:8" ht="39" x14ac:dyDescent="0.25">
      <c r="A53" s="123"/>
      <c r="B53" s="9"/>
      <c r="C53" s="9">
        <v>65</v>
      </c>
      <c r="D53" s="9"/>
      <c r="E53" s="15" t="s">
        <v>97</v>
      </c>
      <c r="F53" s="85">
        <f>F54+F55+F56</f>
        <v>905150</v>
      </c>
      <c r="G53" s="85">
        <v>422650</v>
      </c>
      <c r="H53" s="85">
        <v>414550</v>
      </c>
    </row>
    <row r="54" spans="1:8" x14ac:dyDescent="0.25">
      <c r="A54" s="123" t="s">
        <v>147</v>
      </c>
      <c r="B54" s="11"/>
      <c r="C54" s="11"/>
      <c r="D54" s="11">
        <v>651</v>
      </c>
      <c r="E54" s="11" t="s">
        <v>98</v>
      </c>
      <c r="F54" s="56">
        <v>2000</v>
      </c>
      <c r="G54" s="56"/>
      <c r="H54" s="56"/>
    </row>
    <row r="55" spans="1:8" x14ac:dyDescent="0.25">
      <c r="A55" s="123" t="s">
        <v>194</v>
      </c>
      <c r="B55" s="11"/>
      <c r="C55" s="11"/>
      <c r="D55" s="11">
        <v>652</v>
      </c>
      <c r="E55" s="11" t="s">
        <v>99</v>
      </c>
      <c r="F55" s="56">
        <v>731150</v>
      </c>
      <c r="G55" s="56"/>
      <c r="H55" s="56"/>
    </row>
    <row r="56" spans="1:8" x14ac:dyDescent="0.25">
      <c r="A56" s="123" t="s">
        <v>153</v>
      </c>
      <c r="B56" s="11"/>
      <c r="C56" s="11"/>
      <c r="D56" s="11">
        <v>653</v>
      </c>
      <c r="E56" s="11" t="s">
        <v>100</v>
      </c>
      <c r="F56" s="56">
        <v>172000</v>
      </c>
      <c r="G56" s="113"/>
      <c r="H56" s="113"/>
    </row>
    <row r="57" spans="1:8" x14ac:dyDescent="0.25">
      <c r="A57" s="123"/>
      <c r="B57" s="11"/>
      <c r="C57" s="9">
        <v>68</v>
      </c>
      <c r="D57" s="9"/>
      <c r="E57" s="9" t="s">
        <v>229</v>
      </c>
      <c r="F57" s="85">
        <f>F58</f>
        <v>1000</v>
      </c>
      <c r="G57" s="189"/>
      <c r="H57" s="189"/>
    </row>
    <row r="58" spans="1:8" x14ac:dyDescent="0.25">
      <c r="A58" s="123" t="s">
        <v>155</v>
      </c>
      <c r="B58" s="11"/>
      <c r="C58" s="11"/>
      <c r="D58" s="11">
        <v>683</v>
      </c>
      <c r="E58" s="11" t="s">
        <v>230</v>
      </c>
      <c r="F58" s="56">
        <v>1000</v>
      </c>
      <c r="G58" s="113"/>
      <c r="H58" s="113"/>
    </row>
    <row r="59" spans="1:8" x14ac:dyDescent="0.25">
      <c r="A59" s="123"/>
      <c r="B59" s="9">
        <v>7</v>
      </c>
      <c r="C59" s="9"/>
      <c r="D59" s="9"/>
      <c r="E59" s="9" t="s">
        <v>222</v>
      </c>
      <c r="F59" s="85">
        <f>F60</f>
        <v>25000</v>
      </c>
      <c r="G59" s="189"/>
      <c r="H59" s="189"/>
    </row>
    <row r="60" spans="1:8" ht="26.25" x14ac:dyDescent="0.25">
      <c r="A60" s="123"/>
      <c r="B60" s="9"/>
      <c r="C60" s="9">
        <v>71</v>
      </c>
      <c r="D60" s="9"/>
      <c r="E60" s="15" t="s">
        <v>223</v>
      </c>
      <c r="F60" s="85">
        <f>F61</f>
        <v>25000</v>
      </c>
      <c r="G60" s="189"/>
      <c r="H60" s="189"/>
    </row>
    <row r="61" spans="1:8" x14ac:dyDescent="0.25">
      <c r="A61" s="123" t="s">
        <v>159</v>
      </c>
      <c r="B61" s="11"/>
      <c r="C61" s="11"/>
      <c r="D61" s="11">
        <v>711</v>
      </c>
      <c r="E61" s="11" t="s">
        <v>224</v>
      </c>
      <c r="F61" s="56">
        <v>25000</v>
      </c>
      <c r="G61" s="113"/>
      <c r="H61" s="113"/>
    </row>
    <row r="62" spans="1:8" x14ac:dyDescent="0.25">
      <c r="A62" s="127"/>
      <c r="B62" s="16"/>
      <c r="C62" s="16"/>
      <c r="D62" s="16"/>
      <c r="E62" s="16"/>
      <c r="F62" s="89"/>
      <c r="G62" s="128"/>
      <c r="H62" s="128"/>
    </row>
    <row r="63" spans="1:8" x14ac:dyDescent="0.25">
      <c r="B63" s="16"/>
      <c r="C63" s="16"/>
      <c r="D63" s="16"/>
      <c r="E63" s="16"/>
      <c r="F63" s="89"/>
      <c r="G63" s="89"/>
      <c r="H63" s="89"/>
    </row>
    <row r="65" spans="1:13" x14ac:dyDescent="0.25">
      <c r="B65" s="199" t="s">
        <v>6</v>
      </c>
      <c r="C65" s="199"/>
      <c r="D65" s="199"/>
      <c r="E65" s="199"/>
      <c r="F65" s="6"/>
      <c r="G65"/>
      <c r="H65"/>
    </row>
    <row r="67" spans="1:13" x14ac:dyDescent="0.25">
      <c r="A67" s="196" t="s">
        <v>170</v>
      </c>
      <c r="B67" s="200" t="s">
        <v>0</v>
      </c>
      <c r="C67" s="200"/>
      <c r="D67" s="200"/>
      <c r="E67" s="200"/>
      <c r="F67" s="205" t="s">
        <v>200</v>
      </c>
      <c r="G67" s="208" t="s">
        <v>180</v>
      </c>
      <c r="H67" s="208" t="s">
        <v>201</v>
      </c>
    </row>
    <row r="68" spans="1:13" x14ac:dyDescent="0.25">
      <c r="A68" s="197"/>
      <c r="B68" s="7"/>
      <c r="C68" s="200" t="s">
        <v>84</v>
      </c>
      <c r="D68" s="200"/>
      <c r="E68" s="200"/>
      <c r="F68" s="206"/>
      <c r="G68" s="209"/>
      <c r="H68" s="209"/>
    </row>
    <row r="69" spans="1:13" x14ac:dyDescent="0.25">
      <c r="A69" s="197"/>
      <c r="B69" s="7"/>
      <c r="C69" s="7"/>
      <c r="D69" s="200" t="s">
        <v>85</v>
      </c>
      <c r="E69" s="200"/>
      <c r="F69" s="206"/>
      <c r="G69" s="209"/>
      <c r="H69" s="209"/>
    </row>
    <row r="70" spans="1:13" x14ac:dyDescent="0.25">
      <c r="A70" s="197"/>
      <c r="B70" s="7"/>
      <c r="C70" s="7"/>
      <c r="D70" s="7"/>
      <c r="E70" s="8" t="s">
        <v>86</v>
      </c>
      <c r="F70" s="207"/>
      <c r="G70" s="210"/>
      <c r="H70" s="210"/>
    </row>
    <row r="71" spans="1:13" x14ac:dyDescent="0.25">
      <c r="A71" s="197"/>
      <c r="B71" s="8">
        <v>1</v>
      </c>
      <c r="C71" s="8">
        <v>2</v>
      </c>
      <c r="D71" s="8">
        <v>3</v>
      </c>
      <c r="E71" s="8">
        <v>4</v>
      </c>
      <c r="F71" s="8">
        <v>5</v>
      </c>
      <c r="G71" s="8">
        <v>6</v>
      </c>
      <c r="H71" s="8">
        <v>7</v>
      </c>
      <c r="K71" s="98"/>
      <c r="L71" s="98"/>
      <c r="M71" s="98"/>
    </row>
    <row r="72" spans="1:13" x14ac:dyDescent="0.25">
      <c r="A72" s="122"/>
      <c r="B72" s="9">
        <v>3</v>
      </c>
      <c r="C72" s="9"/>
      <c r="D72" s="9"/>
      <c r="E72" s="9" t="s">
        <v>47</v>
      </c>
      <c r="F72" s="85">
        <f>F73+F77+F83+F86+F88+F90+F92</f>
        <v>4198828.37</v>
      </c>
      <c r="G72" s="85">
        <f t="shared" ref="G72:H72" si="0">G73+G77+G83+G86+G88+G90+G92</f>
        <v>3188855.88</v>
      </c>
      <c r="H72" s="85">
        <f t="shared" si="0"/>
        <v>3139213.88</v>
      </c>
      <c r="K72" s="98"/>
    </row>
    <row r="73" spans="1:13" x14ac:dyDescent="0.25">
      <c r="A73" s="124"/>
      <c r="B73" s="9"/>
      <c r="C73" s="9">
        <v>31</v>
      </c>
      <c r="D73" s="9"/>
      <c r="E73" s="9" t="s">
        <v>7</v>
      </c>
      <c r="F73" s="85">
        <f>F74+F75+F76</f>
        <v>1411864.37</v>
      </c>
      <c r="G73" s="85">
        <f>G171+G200+G456+G232</f>
        <v>1141549.8799999999</v>
      </c>
      <c r="H73" s="85">
        <f>H171+H200+H456+H232</f>
        <v>1139437.8799999999</v>
      </c>
    </row>
    <row r="74" spans="1:13" x14ac:dyDescent="0.25">
      <c r="A74" s="123" t="s">
        <v>193</v>
      </c>
      <c r="B74" s="11"/>
      <c r="C74" s="11"/>
      <c r="D74" s="11">
        <v>311</v>
      </c>
      <c r="E74" s="11" t="s">
        <v>101</v>
      </c>
      <c r="F74" s="56">
        <f>F172+F201+F233+F457+F502</f>
        <v>1158823.32</v>
      </c>
      <c r="G74" s="56"/>
      <c r="H74" s="56"/>
    </row>
    <row r="75" spans="1:13" x14ac:dyDescent="0.25">
      <c r="A75" s="123" t="s">
        <v>147</v>
      </c>
      <c r="B75" s="11"/>
      <c r="C75" s="11"/>
      <c r="D75" s="11">
        <v>312</v>
      </c>
      <c r="E75" s="11" t="s">
        <v>9</v>
      </c>
      <c r="F75" s="56">
        <f>F202+F458+F503</f>
        <v>61846</v>
      </c>
      <c r="G75" s="56"/>
      <c r="H75" s="56"/>
    </row>
    <row r="76" spans="1:13" x14ac:dyDescent="0.25">
      <c r="A76" s="123" t="s">
        <v>193</v>
      </c>
      <c r="B76" s="11"/>
      <c r="C76" s="11"/>
      <c r="D76" s="11">
        <v>313</v>
      </c>
      <c r="E76" s="11" t="s">
        <v>10</v>
      </c>
      <c r="F76" s="56">
        <f>F173+F203+F234+F459+F504</f>
        <v>191195.05</v>
      </c>
      <c r="G76" s="56"/>
      <c r="H76" s="56"/>
    </row>
    <row r="77" spans="1:13" x14ac:dyDescent="0.25">
      <c r="A77" s="123"/>
      <c r="B77" s="9"/>
      <c r="C77" s="9">
        <v>32</v>
      </c>
      <c r="D77" s="9"/>
      <c r="E77" s="9" t="s">
        <v>11</v>
      </c>
      <c r="F77" s="85">
        <f>F78+F79+F80+F81+F82</f>
        <v>1590604</v>
      </c>
      <c r="G77" s="85">
        <f>G174+G182+G204+G225+G235+G241+G247+G252+G258+G266+G271+G316+G327+G334+G341+G351+G356+G377+G383+G404+G409+G413+G431+G442+G460+G505</f>
        <v>1252550</v>
      </c>
      <c r="H77" s="85">
        <f>H174+H182+H204+H225+H235+H241+H247+H252+H258+H266+H271+H316+H327+H334+H341+H351+H356+H377+H383+H404+H409+H413+H431+H442+H460+H505</f>
        <v>1257920</v>
      </c>
    </row>
    <row r="78" spans="1:13" x14ac:dyDescent="0.25">
      <c r="A78" s="123" t="s">
        <v>193</v>
      </c>
      <c r="B78" s="11"/>
      <c r="C78" s="11"/>
      <c r="D78" s="11">
        <v>321</v>
      </c>
      <c r="E78" s="11" t="s">
        <v>12</v>
      </c>
      <c r="F78" s="56">
        <f>F175+F205+F236+F461+F506</f>
        <v>113290</v>
      </c>
      <c r="G78" s="56"/>
      <c r="H78" s="56"/>
    </row>
    <row r="79" spans="1:13" x14ac:dyDescent="0.25">
      <c r="A79" s="123" t="s">
        <v>194</v>
      </c>
      <c r="B79" s="11"/>
      <c r="C79" s="11"/>
      <c r="D79" s="11">
        <v>322</v>
      </c>
      <c r="E79" s="11" t="s">
        <v>22</v>
      </c>
      <c r="F79" s="56">
        <f>F188+F206+F226+F237+F242+F328+F335+F378+F462</f>
        <v>280600</v>
      </c>
      <c r="G79" s="56"/>
      <c r="H79" s="56"/>
    </row>
    <row r="80" spans="1:13" ht="24.75" customHeight="1" x14ac:dyDescent="0.25">
      <c r="A80" s="125" t="s">
        <v>195</v>
      </c>
      <c r="B80" s="11"/>
      <c r="C80" s="11"/>
      <c r="D80" s="11">
        <v>323</v>
      </c>
      <c r="E80" s="11" t="s">
        <v>13</v>
      </c>
      <c r="F80" s="56">
        <f>F176+F189+F207+F227+F243+F248+F253+F259+F267+F272+F317+F329+F336+F342+F352+F357+F379+F384+F405+F410+F414+F432+F443+F463</f>
        <v>1043566</v>
      </c>
      <c r="G80" s="56"/>
      <c r="H80" s="56"/>
    </row>
    <row r="81" spans="1:8" x14ac:dyDescent="0.25">
      <c r="A81" s="123" t="s">
        <v>155</v>
      </c>
      <c r="B81" s="11"/>
      <c r="C81" s="11"/>
      <c r="D81" s="11">
        <v>324</v>
      </c>
      <c r="E81" s="11" t="s">
        <v>102</v>
      </c>
      <c r="F81" s="56"/>
      <c r="G81" s="56"/>
      <c r="H81" s="56"/>
    </row>
    <row r="82" spans="1:8" x14ac:dyDescent="0.25">
      <c r="A82" s="123" t="s">
        <v>147</v>
      </c>
      <c r="B82" s="11"/>
      <c r="C82" s="11"/>
      <c r="D82" s="11">
        <v>329</v>
      </c>
      <c r="E82" s="11" t="s">
        <v>14</v>
      </c>
      <c r="F82" s="56">
        <f>F183+F190+F209+F228+F330+F337+F385+F464</f>
        <v>153148</v>
      </c>
      <c r="G82" s="56"/>
      <c r="H82" s="56"/>
    </row>
    <row r="83" spans="1:8" x14ac:dyDescent="0.25">
      <c r="A83" s="123"/>
      <c r="B83" s="9"/>
      <c r="C83" s="9">
        <v>34</v>
      </c>
      <c r="D83" s="9"/>
      <c r="E83" s="9" t="s">
        <v>23</v>
      </c>
      <c r="F83" s="85">
        <f>F85+F84</f>
        <v>47260</v>
      </c>
      <c r="G83" s="85">
        <f>G210+G473+G465</f>
        <v>38656</v>
      </c>
      <c r="H83" s="85">
        <f>H210+H473+H465</f>
        <v>33756</v>
      </c>
    </row>
    <row r="84" spans="1:8" x14ac:dyDescent="0.25">
      <c r="A84" s="123" t="s">
        <v>147</v>
      </c>
      <c r="B84" s="9"/>
      <c r="C84" s="9"/>
      <c r="D84" s="11">
        <v>342</v>
      </c>
      <c r="E84" s="11" t="s">
        <v>65</v>
      </c>
      <c r="F84" s="56">
        <f>F474</f>
        <v>33060</v>
      </c>
      <c r="G84" s="56"/>
      <c r="H84" s="56"/>
    </row>
    <row r="85" spans="1:8" x14ac:dyDescent="0.25">
      <c r="A85" s="123" t="s">
        <v>147</v>
      </c>
      <c r="B85" s="11"/>
      <c r="C85" s="11"/>
      <c r="D85" s="11">
        <v>343</v>
      </c>
      <c r="E85" s="11" t="s">
        <v>24</v>
      </c>
      <c r="F85" s="56">
        <f>F211+F466</f>
        <v>14200</v>
      </c>
      <c r="G85" s="56"/>
      <c r="H85" s="56"/>
    </row>
    <row r="86" spans="1:8" x14ac:dyDescent="0.25">
      <c r="A86" s="123"/>
      <c r="B86" s="9"/>
      <c r="C86" s="9">
        <v>35</v>
      </c>
      <c r="D86" s="9"/>
      <c r="E86" s="9" t="s">
        <v>37</v>
      </c>
      <c r="F86" s="85">
        <f>F87</f>
        <v>140000</v>
      </c>
      <c r="G86" s="85">
        <f>G305</f>
        <v>150000</v>
      </c>
      <c r="H86" s="85">
        <f>H305</f>
        <v>150000</v>
      </c>
    </row>
    <row r="87" spans="1:8" ht="26.25" x14ac:dyDescent="0.25">
      <c r="A87" s="123" t="s">
        <v>147</v>
      </c>
      <c r="B87" s="11"/>
      <c r="C87" s="11"/>
      <c r="D87" s="11">
        <v>352</v>
      </c>
      <c r="E87" s="14" t="s">
        <v>137</v>
      </c>
      <c r="F87" s="56">
        <f>F306</f>
        <v>140000</v>
      </c>
      <c r="G87" s="56"/>
      <c r="H87" s="56"/>
    </row>
    <row r="88" spans="1:8" ht="26.25" x14ac:dyDescent="0.25">
      <c r="A88" s="123"/>
      <c r="B88" s="9"/>
      <c r="C88" s="9">
        <v>36</v>
      </c>
      <c r="D88" s="9"/>
      <c r="E88" s="15" t="s">
        <v>32</v>
      </c>
      <c r="F88" s="85">
        <f>F89</f>
        <v>279000</v>
      </c>
      <c r="G88" s="85">
        <f>G284+G361+G389+G481</f>
        <v>149000</v>
      </c>
      <c r="H88" s="85">
        <f>H284+H361+H389+H481</f>
        <v>99000</v>
      </c>
    </row>
    <row r="89" spans="1:8" x14ac:dyDescent="0.25">
      <c r="A89" s="123" t="s">
        <v>193</v>
      </c>
      <c r="B89" s="11"/>
      <c r="C89" s="11"/>
      <c r="D89" s="11">
        <v>363</v>
      </c>
      <c r="E89" s="11" t="s">
        <v>33</v>
      </c>
      <c r="F89" s="56">
        <f>F285+F362+F390+F482</f>
        <v>279000</v>
      </c>
      <c r="G89" s="56"/>
      <c r="H89" s="56"/>
    </row>
    <row r="90" spans="1:8" x14ac:dyDescent="0.25">
      <c r="A90" s="123"/>
      <c r="B90" s="9"/>
      <c r="C90" s="9">
        <v>37</v>
      </c>
      <c r="D90" s="9"/>
      <c r="E90" s="9" t="s">
        <v>43</v>
      </c>
      <c r="F90" s="85">
        <f>F91</f>
        <v>290000</v>
      </c>
      <c r="G90" s="85">
        <f>G321+G369+G483+G488+G496+G515+G520</f>
        <v>214000</v>
      </c>
      <c r="H90" s="85">
        <f>H321+H369+H483+H488+H496+H515+H520</f>
        <v>216000</v>
      </c>
    </row>
    <row r="91" spans="1:8" ht="26.25" x14ac:dyDescent="0.25">
      <c r="A91" s="123" t="s">
        <v>193</v>
      </c>
      <c r="B91" s="11"/>
      <c r="C91" s="11"/>
      <c r="D91" s="11">
        <v>372</v>
      </c>
      <c r="E91" s="14" t="s">
        <v>71</v>
      </c>
      <c r="F91" s="56">
        <f>F322+F370+F484+F489+F497+F516+F521</f>
        <v>290000</v>
      </c>
      <c r="G91" s="56"/>
      <c r="H91" s="56"/>
    </row>
    <row r="92" spans="1:8" x14ac:dyDescent="0.25">
      <c r="A92" s="123"/>
      <c r="B92" s="9"/>
      <c r="C92" s="9">
        <v>38</v>
      </c>
      <c r="D92" s="9"/>
      <c r="E92" s="9" t="s">
        <v>15</v>
      </c>
      <c r="F92" s="85">
        <f>F93+F94</f>
        <v>440100</v>
      </c>
      <c r="G92" s="85">
        <f>G177+G191+G279+G286+G292+G297+G307+G421+G426+G436+G510+G525+G530</f>
        <v>243100</v>
      </c>
      <c r="H92" s="85">
        <f>H177+H191+H279+H286+H292+H297+H307+H421+H426+H436+H510+H525+H530</f>
        <v>243100</v>
      </c>
    </row>
    <row r="93" spans="1:8" x14ac:dyDescent="0.25">
      <c r="A93" s="123" t="s">
        <v>147</v>
      </c>
      <c r="B93" s="11"/>
      <c r="C93" s="11"/>
      <c r="D93" s="11">
        <v>381</v>
      </c>
      <c r="E93" s="11" t="s">
        <v>30</v>
      </c>
      <c r="F93" s="56">
        <f>F178+F192+F280+F287+F293+F298+F308+F422+F427+F437+F511+F526+F531</f>
        <v>300100</v>
      </c>
      <c r="G93" s="56"/>
      <c r="H93" s="56"/>
    </row>
    <row r="94" spans="1:8" x14ac:dyDescent="0.25">
      <c r="A94" s="123" t="s">
        <v>147</v>
      </c>
      <c r="B94" s="11"/>
      <c r="C94" s="11"/>
      <c r="D94" s="11">
        <v>382</v>
      </c>
      <c r="E94" s="11" t="s">
        <v>206</v>
      </c>
      <c r="F94" s="56">
        <f>F288+F438</f>
        <v>140000</v>
      </c>
      <c r="G94" s="56"/>
      <c r="H94" s="56"/>
    </row>
    <row r="96" spans="1:8" x14ac:dyDescent="0.25">
      <c r="B96" s="199" t="s">
        <v>39</v>
      </c>
      <c r="C96" s="199"/>
      <c r="D96" s="199"/>
      <c r="E96" s="199"/>
      <c r="F96" s="6"/>
      <c r="G96"/>
      <c r="H96"/>
    </row>
    <row r="98" spans="1:8" x14ac:dyDescent="0.25">
      <c r="A98" s="198" t="s">
        <v>170</v>
      </c>
      <c r="B98" s="200" t="s">
        <v>0</v>
      </c>
      <c r="C98" s="200"/>
      <c r="D98" s="200"/>
      <c r="E98" s="200"/>
      <c r="F98" s="205" t="s">
        <v>200</v>
      </c>
      <c r="G98" s="208" t="s">
        <v>180</v>
      </c>
      <c r="H98" s="208" t="s">
        <v>201</v>
      </c>
    </row>
    <row r="99" spans="1:8" x14ac:dyDescent="0.25">
      <c r="A99" s="198"/>
      <c r="B99" s="7"/>
      <c r="C99" s="200" t="s">
        <v>84</v>
      </c>
      <c r="D99" s="200"/>
      <c r="E99" s="200"/>
      <c r="F99" s="206"/>
      <c r="G99" s="209"/>
      <c r="H99" s="209"/>
    </row>
    <row r="100" spans="1:8" x14ac:dyDescent="0.25">
      <c r="A100" s="198"/>
      <c r="B100" s="7"/>
      <c r="C100" s="7"/>
      <c r="D100" s="200" t="s">
        <v>85</v>
      </c>
      <c r="E100" s="200"/>
      <c r="F100" s="206"/>
      <c r="G100" s="209"/>
      <c r="H100" s="209"/>
    </row>
    <row r="101" spans="1:8" x14ac:dyDescent="0.25">
      <c r="A101" s="198"/>
      <c r="B101" s="7"/>
      <c r="C101" s="7"/>
      <c r="D101" s="7"/>
      <c r="E101" s="8" t="s">
        <v>86</v>
      </c>
      <c r="F101" s="207"/>
      <c r="G101" s="210"/>
      <c r="H101" s="210"/>
    </row>
    <row r="102" spans="1:8" x14ac:dyDescent="0.25">
      <c r="A102" s="198"/>
      <c r="B102" s="8">
        <v>1</v>
      </c>
      <c r="C102" s="8">
        <v>2</v>
      </c>
      <c r="D102" s="8">
        <v>3</v>
      </c>
      <c r="E102" s="8">
        <v>4</v>
      </c>
      <c r="F102" s="8">
        <v>5</v>
      </c>
      <c r="G102" s="8">
        <v>6</v>
      </c>
      <c r="H102" s="8">
        <v>7</v>
      </c>
    </row>
    <row r="103" spans="1:8" ht="26.25" x14ac:dyDescent="0.25">
      <c r="A103" s="123"/>
      <c r="B103" s="9">
        <v>4</v>
      </c>
      <c r="C103" s="9"/>
      <c r="D103" s="9"/>
      <c r="E103" s="15" t="s">
        <v>48</v>
      </c>
      <c r="F103" s="85">
        <f>F107+F104+F111</f>
        <v>1836224</v>
      </c>
      <c r="G103" s="85">
        <f t="shared" ref="G103:H103" si="1">G107+G104</f>
        <v>569021</v>
      </c>
      <c r="H103" s="85">
        <f t="shared" si="1"/>
        <v>397765</v>
      </c>
    </row>
    <row r="104" spans="1:8" ht="26.25" x14ac:dyDescent="0.25">
      <c r="A104" s="123"/>
      <c r="B104" s="9"/>
      <c r="C104" s="9">
        <v>41</v>
      </c>
      <c r="D104" s="9"/>
      <c r="E104" s="15" t="s">
        <v>50</v>
      </c>
      <c r="F104" s="85">
        <f>F105+F106</f>
        <v>0</v>
      </c>
      <c r="G104" s="85">
        <v>10000</v>
      </c>
      <c r="H104" s="85"/>
    </row>
    <row r="105" spans="1:8" x14ac:dyDescent="0.25">
      <c r="A105" s="123" t="s">
        <v>147</v>
      </c>
      <c r="B105" s="11"/>
      <c r="C105" s="11"/>
      <c r="D105" s="11">
        <v>411</v>
      </c>
      <c r="E105" s="11" t="s">
        <v>103</v>
      </c>
      <c r="F105" s="56"/>
      <c r="G105" s="56"/>
      <c r="H105" s="56"/>
    </row>
    <row r="106" spans="1:8" x14ac:dyDescent="0.25">
      <c r="A106" s="123" t="s">
        <v>147</v>
      </c>
      <c r="B106" s="11"/>
      <c r="C106" s="11"/>
      <c r="D106" s="11">
        <v>412</v>
      </c>
      <c r="E106" s="11" t="s">
        <v>51</v>
      </c>
      <c r="F106" s="56"/>
      <c r="G106" s="56"/>
      <c r="H106" s="56"/>
    </row>
    <row r="107" spans="1:8" ht="26.25" x14ac:dyDescent="0.25">
      <c r="A107" s="123"/>
      <c r="B107" s="9"/>
      <c r="C107" s="9">
        <v>42</v>
      </c>
      <c r="D107" s="9"/>
      <c r="E107" s="15" t="s">
        <v>40</v>
      </c>
      <c r="F107" s="85">
        <f>F108+F109+F110</f>
        <v>1836224</v>
      </c>
      <c r="G107" s="85">
        <f>G216+G261+G313+G346+G365+G394+G399+G445+G468</f>
        <v>559021</v>
      </c>
      <c r="H107" s="85">
        <f>H216+H261+H313+H346+H365+H394+H399+H445+H468</f>
        <v>397765</v>
      </c>
    </row>
    <row r="108" spans="1:8" x14ac:dyDescent="0.25">
      <c r="A108" s="123" t="s">
        <v>193</v>
      </c>
      <c r="B108" s="11"/>
      <c r="C108" s="11"/>
      <c r="D108" s="11">
        <v>421</v>
      </c>
      <c r="E108" s="11" t="s">
        <v>49</v>
      </c>
      <c r="F108" s="56">
        <f>600000+800000+28523</f>
        <v>1428523</v>
      </c>
      <c r="G108" s="56"/>
      <c r="H108" s="56"/>
    </row>
    <row r="109" spans="1:8" x14ac:dyDescent="0.25">
      <c r="A109" s="123" t="s">
        <v>193</v>
      </c>
      <c r="B109" s="11"/>
      <c r="C109" s="11"/>
      <c r="D109" s="11">
        <v>422</v>
      </c>
      <c r="E109" s="11" t="s">
        <v>64</v>
      </c>
      <c r="F109" s="56">
        <v>312801</v>
      </c>
      <c r="G109" s="56"/>
      <c r="H109" s="56"/>
    </row>
    <row r="110" spans="1:8" x14ac:dyDescent="0.25">
      <c r="A110" s="123" t="s">
        <v>193</v>
      </c>
      <c r="B110" s="11"/>
      <c r="C110" s="11"/>
      <c r="D110" s="11">
        <v>426</v>
      </c>
      <c r="E110" s="11" t="s">
        <v>207</v>
      </c>
      <c r="F110" s="56">
        <f>30000+40000+24900</f>
        <v>94900</v>
      </c>
      <c r="G110" s="56"/>
      <c r="H110" s="56"/>
    </row>
    <row r="111" spans="1:8" ht="26.25" x14ac:dyDescent="0.25">
      <c r="A111" s="123"/>
      <c r="B111" s="11"/>
      <c r="C111" s="9">
        <v>45</v>
      </c>
      <c r="D111" s="9"/>
      <c r="E111" s="15" t="s">
        <v>186</v>
      </c>
      <c r="F111" s="85">
        <f>F112</f>
        <v>0</v>
      </c>
      <c r="G111" s="85"/>
      <c r="H111" s="85"/>
    </row>
    <row r="112" spans="1:8" x14ac:dyDescent="0.25">
      <c r="A112" s="123" t="s">
        <v>147</v>
      </c>
      <c r="B112" s="11"/>
      <c r="C112" s="11"/>
      <c r="D112" s="11">
        <v>453</v>
      </c>
      <c r="E112" s="11" t="s">
        <v>187</v>
      </c>
      <c r="F112" s="56"/>
      <c r="G112" s="113"/>
      <c r="H112" s="56"/>
    </row>
    <row r="113" spans="1:14" x14ac:dyDescent="0.25">
      <c r="A113" s="127"/>
      <c r="B113" s="16"/>
      <c r="C113" s="16"/>
      <c r="D113" s="16"/>
      <c r="E113" s="16"/>
      <c r="F113" s="89"/>
      <c r="G113" s="128"/>
      <c r="H113" s="128"/>
    </row>
    <row r="115" spans="1:14" x14ac:dyDescent="0.25">
      <c r="B115" s="199" t="s">
        <v>104</v>
      </c>
      <c r="C115" s="199"/>
      <c r="D115" s="199"/>
      <c r="E115" s="199"/>
      <c r="F115" s="6"/>
      <c r="G115"/>
      <c r="H115"/>
    </row>
    <row r="117" spans="1:14" x14ac:dyDescent="0.25">
      <c r="B117" s="199" t="s">
        <v>80</v>
      </c>
      <c r="C117" s="199"/>
      <c r="D117" s="199"/>
      <c r="E117" s="199"/>
      <c r="F117" s="6"/>
      <c r="G117"/>
      <c r="H117"/>
    </row>
    <row r="119" spans="1:14" x14ac:dyDescent="0.25">
      <c r="A119" s="198" t="s">
        <v>170</v>
      </c>
      <c r="B119" s="200" t="s">
        <v>0</v>
      </c>
      <c r="C119" s="200"/>
      <c r="D119" s="200"/>
      <c r="E119" s="200"/>
      <c r="F119" s="205" t="s">
        <v>200</v>
      </c>
      <c r="G119" s="208" t="s">
        <v>180</v>
      </c>
      <c r="H119" s="208" t="s">
        <v>201</v>
      </c>
    </row>
    <row r="120" spans="1:14" x14ac:dyDescent="0.25">
      <c r="A120" s="198"/>
      <c r="B120" s="7"/>
      <c r="C120" s="200" t="s">
        <v>84</v>
      </c>
      <c r="D120" s="200"/>
      <c r="E120" s="200"/>
      <c r="F120" s="206"/>
      <c r="G120" s="209"/>
      <c r="H120" s="209"/>
    </row>
    <row r="121" spans="1:14" x14ac:dyDescent="0.25">
      <c r="A121" s="198"/>
      <c r="B121" s="7"/>
      <c r="C121" s="7"/>
      <c r="D121" s="200" t="s">
        <v>85</v>
      </c>
      <c r="E121" s="200"/>
      <c r="F121" s="206"/>
      <c r="G121" s="209"/>
      <c r="H121" s="209"/>
    </row>
    <row r="122" spans="1:14" x14ac:dyDescent="0.25">
      <c r="A122" s="198"/>
      <c r="B122" s="7"/>
      <c r="C122" s="7"/>
      <c r="D122" s="7"/>
      <c r="E122" s="8" t="s">
        <v>86</v>
      </c>
      <c r="F122" s="207"/>
      <c r="G122" s="210"/>
      <c r="H122" s="210"/>
    </row>
    <row r="123" spans="1:14" x14ac:dyDescent="0.25">
      <c r="A123" s="198"/>
      <c r="B123" s="8">
        <v>1</v>
      </c>
      <c r="C123" s="8">
        <v>2</v>
      </c>
      <c r="D123" s="8">
        <v>3</v>
      </c>
      <c r="E123" s="8">
        <v>4</v>
      </c>
      <c r="F123" s="8">
        <v>5</v>
      </c>
      <c r="G123" s="8">
        <v>6</v>
      </c>
      <c r="H123" s="8">
        <v>7</v>
      </c>
    </row>
    <row r="124" spans="1:14" ht="26.25" x14ac:dyDescent="0.25">
      <c r="A124" s="124"/>
      <c r="B124" s="9">
        <v>8</v>
      </c>
      <c r="C124" s="9"/>
      <c r="D124" s="9"/>
      <c r="E124" s="15" t="s">
        <v>105</v>
      </c>
      <c r="F124" s="85">
        <f>F125</f>
        <v>1000</v>
      </c>
      <c r="G124" s="85">
        <f>G125</f>
        <v>1000</v>
      </c>
      <c r="H124" s="85">
        <f>H125</f>
        <v>1000</v>
      </c>
      <c r="K124" s="42"/>
      <c r="L124" s="42"/>
      <c r="M124" s="42"/>
      <c r="N124" s="130"/>
    </row>
    <row r="125" spans="1:14" ht="26.25" x14ac:dyDescent="0.25">
      <c r="A125" s="124"/>
      <c r="B125" s="9"/>
      <c r="C125" s="9">
        <v>81</v>
      </c>
      <c r="D125" s="9"/>
      <c r="E125" s="15" t="s">
        <v>106</v>
      </c>
      <c r="F125" s="85">
        <f>F126</f>
        <v>1000</v>
      </c>
      <c r="G125" s="85">
        <v>1000</v>
      </c>
      <c r="H125" s="85">
        <v>1000</v>
      </c>
      <c r="K125" s="42"/>
      <c r="L125" s="42"/>
      <c r="M125" s="42"/>
      <c r="N125" s="130"/>
    </row>
    <row r="126" spans="1:14" ht="39" x14ac:dyDescent="0.25">
      <c r="A126" s="123" t="s">
        <v>147</v>
      </c>
      <c r="B126" s="11"/>
      <c r="C126" s="11"/>
      <c r="D126" s="11">
        <v>812</v>
      </c>
      <c r="E126" s="14" t="s">
        <v>107</v>
      </c>
      <c r="F126" s="56">
        <v>1000</v>
      </c>
      <c r="G126" s="113"/>
      <c r="H126" s="113"/>
      <c r="K126" s="42"/>
      <c r="L126" s="42"/>
      <c r="M126" s="16"/>
      <c r="N126" s="130"/>
    </row>
    <row r="127" spans="1:14" x14ac:dyDescent="0.25">
      <c r="B127"/>
      <c r="C127"/>
      <c r="D127"/>
      <c r="E127"/>
      <c r="F127"/>
      <c r="G127"/>
      <c r="H127"/>
    </row>
    <row r="128" spans="1:14" x14ac:dyDescent="0.25">
      <c r="B128" s="3" t="s">
        <v>66</v>
      </c>
      <c r="C128"/>
      <c r="D128"/>
      <c r="E128"/>
      <c r="F128"/>
      <c r="G128"/>
      <c r="H128"/>
    </row>
    <row r="130" spans="1:8" x14ac:dyDescent="0.25">
      <c r="A130" s="198" t="s">
        <v>170</v>
      </c>
      <c r="B130" s="200" t="s">
        <v>0</v>
      </c>
      <c r="C130" s="200"/>
      <c r="D130" s="200"/>
      <c r="E130" s="200"/>
      <c r="F130" s="205" t="s">
        <v>200</v>
      </c>
      <c r="G130" s="208" t="s">
        <v>180</v>
      </c>
      <c r="H130" s="208" t="s">
        <v>201</v>
      </c>
    </row>
    <row r="131" spans="1:8" x14ac:dyDescent="0.25">
      <c r="A131" s="198"/>
      <c r="B131" s="7"/>
      <c r="C131" s="200" t="s">
        <v>84</v>
      </c>
      <c r="D131" s="200"/>
      <c r="E131" s="200"/>
      <c r="F131" s="206"/>
      <c r="G131" s="209"/>
      <c r="H131" s="209"/>
    </row>
    <row r="132" spans="1:8" x14ac:dyDescent="0.25">
      <c r="A132" s="198"/>
      <c r="B132" s="7"/>
      <c r="C132" s="7"/>
      <c r="D132" s="200" t="s">
        <v>85</v>
      </c>
      <c r="E132" s="200"/>
      <c r="F132" s="206"/>
      <c r="G132" s="209"/>
      <c r="H132" s="209"/>
    </row>
    <row r="133" spans="1:8" x14ac:dyDescent="0.25">
      <c r="A133" s="198"/>
      <c r="B133" s="7"/>
      <c r="C133" s="7"/>
      <c r="D133" s="7"/>
      <c r="E133" s="8" t="s">
        <v>86</v>
      </c>
      <c r="F133" s="207"/>
      <c r="G133" s="210"/>
      <c r="H133" s="210"/>
    </row>
    <row r="134" spans="1:8" x14ac:dyDescent="0.25">
      <c r="A134" s="198"/>
      <c r="B134" s="8">
        <v>1</v>
      </c>
      <c r="C134" s="8">
        <v>2</v>
      </c>
      <c r="D134" s="8">
        <v>3</v>
      </c>
      <c r="E134" s="8">
        <v>4</v>
      </c>
      <c r="F134" s="8">
        <v>5</v>
      </c>
      <c r="G134" s="8">
        <v>6</v>
      </c>
      <c r="H134" s="8">
        <v>7</v>
      </c>
    </row>
    <row r="135" spans="1:8" ht="25.5" x14ac:dyDescent="0.25">
      <c r="A135" s="122"/>
      <c r="B135" s="9">
        <v>5</v>
      </c>
      <c r="C135" s="9"/>
      <c r="D135" s="9"/>
      <c r="E135" s="132" t="s">
        <v>108</v>
      </c>
      <c r="F135" s="85">
        <f>F138+F136</f>
        <v>300000</v>
      </c>
      <c r="G135" s="85">
        <f>G138</f>
        <v>300000</v>
      </c>
      <c r="H135" s="85">
        <f>H138</f>
        <v>225000</v>
      </c>
    </row>
    <row r="136" spans="1:8" x14ac:dyDescent="0.25">
      <c r="A136" s="122"/>
      <c r="B136" s="9"/>
      <c r="C136" s="9">
        <v>53</v>
      </c>
      <c r="D136" s="9"/>
      <c r="E136" s="15" t="s">
        <v>190</v>
      </c>
      <c r="F136" s="85">
        <f>F137</f>
        <v>0</v>
      </c>
      <c r="G136" s="85"/>
      <c r="H136" s="85"/>
    </row>
    <row r="137" spans="1:8" ht="15" customHeight="1" x14ac:dyDescent="0.25">
      <c r="A137" s="122"/>
      <c r="B137" s="9"/>
      <c r="C137" s="9"/>
      <c r="D137" s="11">
        <v>532</v>
      </c>
      <c r="E137" s="126" t="s">
        <v>192</v>
      </c>
      <c r="F137" s="56"/>
      <c r="G137" s="85"/>
      <c r="H137" s="85"/>
    </row>
    <row r="138" spans="1:8" ht="25.5" x14ac:dyDescent="0.25">
      <c r="A138" s="122"/>
      <c r="B138" s="9"/>
      <c r="C138" s="9">
        <v>54</v>
      </c>
      <c r="D138" s="9"/>
      <c r="E138" s="132" t="s">
        <v>67</v>
      </c>
      <c r="F138" s="85">
        <f>F139</f>
        <v>300000</v>
      </c>
      <c r="G138" s="85">
        <v>300000</v>
      </c>
      <c r="H138" s="85">
        <v>225000</v>
      </c>
    </row>
    <row r="139" spans="1:8" ht="26.25" x14ac:dyDescent="0.25">
      <c r="A139" s="123" t="s">
        <v>147</v>
      </c>
      <c r="B139" s="11"/>
      <c r="C139" s="11"/>
      <c r="D139" s="11">
        <v>542</v>
      </c>
      <c r="E139" s="14" t="s">
        <v>109</v>
      </c>
      <c r="F139" s="56">
        <v>300000</v>
      </c>
      <c r="G139" s="113"/>
      <c r="H139" s="113"/>
    </row>
    <row r="140" spans="1:8" x14ac:dyDescent="0.25">
      <c r="B140" s="16"/>
      <c r="C140" s="16"/>
      <c r="D140" s="16"/>
      <c r="E140" s="17"/>
      <c r="F140" s="89"/>
      <c r="G140" s="89"/>
      <c r="H140" s="89"/>
    </row>
    <row r="141" spans="1:8" x14ac:dyDescent="0.25">
      <c r="B141" s="16"/>
      <c r="C141" s="16"/>
      <c r="D141" s="16"/>
      <c r="E141" s="17"/>
      <c r="F141" s="18"/>
      <c r="G141" s="18"/>
      <c r="H141" s="18"/>
    </row>
    <row r="142" spans="1:8" ht="42.75" customHeight="1" x14ac:dyDescent="0.25">
      <c r="A142" s="213" t="s">
        <v>162</v>
      </c>
      <c r="B142" s="213"/>
      <c r="C142" s="213"/>
      <c r="D142" s="213"/>
      <c r="E142" s="100" t="s">
        <v>86</v>
      </c>
      <c r="F142" s="99" t="s">
        <v>200</v>
      </c>
      <c r="G142" s="99" t="s">
        <v>181</v>
      </c>
      <c r="H142" s="99" t="s">
        <v>205</v>
      </c>
    </row>
    <row r="143" spans="1:8" x14ac:dyDescent="0.25">
      <c r="A143" s="195" t="s">
        <v>147</v>
      </c>
      <c r="B143" s="195"/>
      <c r="C143" s="195"/>
      <c r="D143" s="195"/>
      <c r="E143" s="14" t="s">
        <v>148</v>
      </c>
      <c r="F143" s="56">
        <v>3995306</v>
      </c>
      <c r="G143" s="56">
        <v>3556850</v>
      </c>
      <c r="H143" s="56">
        <v>3296850</v>
      </c>
    </row>
    <row r="144" spans="1:8" x14ac:dyDescent="0.25">
      <c r="A144" s="195" t="s">
        <v>149</v>
      </c>
      <c r="B144" s="195"/>
      <c r="C144" s="195"/>
      <c r="D144" s="195"/>
      <c r="E144" s="14" t="s">
        <v>150</v>
      </c>
      <c r="F144" s="113"/>
      <c r="G144" s="113"/>
      <c r="H144" s="113"/>
    </row>
    <row r="145" spans="1:8" x14ac:dyDescent="0.25">
      <c r="A145" s="195" t="s">
        <v>151</v>
      </c>
      <c r="B145" s="195"/>
      <c r="C145" s="195"/>
      <c r="D145" s="195"/>
      <c r="E145" s="14" t="s">
        <v>152</v>
      </c>
      <c r="F145" s="113"/>
      <c r="G145" s="113"/>
      <c r="H145" s="113"/>
    </row>
    <row r="146" spans="1:8" x14ac:dyDescent="0.25">
      <c r="A146" s="195" t="s">
        <v>153</v>
      </c>
      <c r="B146" s="195"/>
      <c r="C146" s="195"/>
      <c r="D146" s="195"/>
      <c r="E146" s="14" t="s">
        <v>154</v>
      </c>
      <c r="F146" s="56">
        <v>673600</v>
      </c>
      <c r="G146" s="56">
        <v>211800</v>
      </c>
      <c r="H146" s="56">
        <v>195000</v>
      </c>
    </row>
    <row r="147" spans="1:8" x14ac:dyDescent="0.25">
      <c r="A147" s="195" t="s">
        <v>155</v>
      </c>
      <c r="B147" s="195"/>
      <c r="C147" s="195"/>
      <c r="D147" s="195"/>
      <c r="E147" s="14" t="s">
        <v>156</v>
      </c>
      <c r="F147" s="56">
        <v>1641146.37</v>
      </c>
      <c r="G147" s="56">
        <v>289226.88</v>
      </c>
      <c r="H147" s="56">
        <v>270128.88</v>
      </c>
    </row>
    <row r="148" spans="1:8" x14ac:dyDescent="0.25">
      <c r="A148" s="195" t="s">
        <v>157</v>
      </c>
      <c r="B148" s="195"/>
      <c r="C148" s="195"/>
      <c r="D148" s="195"/>
      <c r="E148" s="14" t="s">
        <v>158</v>
      </c>
      <c r="F148" s="113"/>
      <c r="G148" s="113"/>
      <c r="H148" s="113"/>
    </row>
    <row r="149" spans="1:8" ht="26.25" x14ac:dyDescent="0.25">
      <c r="A149" s="195" t="s">
        <v>159</v>
      </c>
      <c r="B149" s="195"/>
      <c r="C149" s="195"/>
      <c r="D149" s="195"/>
      <c r="E149" s="14" t="s">
        <v>163</v>
      </c>
      <c r="F149" s="56">
        <v>25000</v>
      </c>
      <c r="G149" s="113"/>
      <c r="H149" s="113"/>
    </row>
    <row r="150" spans="1:8" x14ac:dyDescent="0.25">
      <c r="A150" s="195" t="s">
        <v>160</v>
      </c>
      <c r="B150" s="195"/>
      <c r="C150" s="195"/>
      <c r="D150" s="195"/>
      <c r="E150" s="14" t="s">
        <v>161</v>
      </c>
      <c r="F150" s="113"/>
      <c r="G150" s="113"/>
      <c r="H150" s="113"/>
    </row>
    <row r="151" spans="1:8" x14ac:dyDescent="0.25">
      <c r="A151" s="194"/>
      <c r="B151" s="194"/>
      <c r="C151" s="194"/>
      <c r="D151" s="194"/>
      <c r="E151" s="101" t="s">
        <v>164</v>
      </c>
      <c r="F151" s="56">
        <f>F143+F144+F145+F146+F147+F148+F149+F150</f>
        <v>6335052.3700000001</v>
      </c>
      <c r="G151" s="56">
        <f t="shared" ref="G151:H151" si="2">G143+G144+G145+G146+G147+G148+G149+G150</f>
        <v>4057876.88</v>
      </c>
      <c r="H151" s="56">
        <f t="shared" si="2"/>
        <v>3761978.88</v>
      </c>
    </row>
    <row r="152" spans="1:8" x14ac:dyDescent="0.25">
      <c r="B152" s="16"/>
      <c r="C152" s="16"/>
      <c r="D152" s="16"/>
      <c r="E152" s="17"/>
      <c r="F152" s="18"/>
      <c r="G152" s="18"/>
      <c r="H152" s="18"/>
    </row>
    <row r="153" spans="1:8" x14ac:dyDescent="0.25">
      <c r="B153" s="211" t="s">
        <v>110</v>
      </c>
      <c r="C153" s="211"/>
      <c r="D153" s="211"/>
      <c r="E153" s="211"/>
      <c r="F153" s="211"/>
      <c r="G153" s="211"/>
      <c r="H153" s="211"/>
    </row>
    <row r="155" spans="1:8" x14ac:dyDescent="0.25">
      <c r="B155" s="201" t="s">
        <v>111</v>
      </c>
      <c r="C155" s="201"/>
      <c r="D155" s="201"/>
      <c r="E155" s="201"/>
      <c r="F155" s="201"/>
      <c r="G155" s="201"/>
      <c r="H155" s="201"/>
    </row>
    <row r="157" spans="1:8" s="109" customFormat="1" ht="32.25" customHeight="1" x14ac:dyDescent="0.25">
      <c r="B157" s="212" t="s">
        <v>221</v>
      </c>
      <c r="C157" s="212"/>
      <c r="D157" s="212"/>
      <c r="E157" s="212"/>
      <c r="F157" s="212"/>
      <c r="G157" s="212"/>
      <c r="H157" s="212"/>
    </row>
    <row r="158" spans="1:8" x14ac:dyDescent="0.25">
      <c r="B158"/>
      <c r="C158"/>
      <c r="D158"/>
      <c r="E158"/>
      <c r="F158"/>
      <c r="G158"/>
      <c r="H158"/>
    </row>
    <row r="159" spans="1:8" x14ac:dyDescent="0.25">
      <c r="B159" s="200" t="s">
        <v>0</v>
      </c>
      <c r="C159" s="200"/>
      <c r="D159" s="200"/>
      <c r="E159" s="200"/>
      <c r="F159" s="205" t="s">
        <v>200</v>
      </c>
      <c r="G159" s="208" t="s">
        <v>180</v>
      </c>
      <c r="H159" s="208" t="s">
        <v>201</v>
      </c>
    </row>
    <row r="160" spans="1:8" x14ac:dyDescent="0.25">
      <c r="B160" s="7"/>
      <c r="C160" s="200" t="s">
        <v>84</v>
      </c>
      <c r="D160" s="200"/>
      <c r="E160" s="200"/>
      <c r="F160" s="206"/>
      <c r="G160" s="209"/>
      <c r="H160" s="209"/>
    </row>
    <row r="161" spans="2:15" x14ac:dyDescent="0.25">
      <c r="B161" s="7"/>
      <c r="C161" s="7"/>
      <c r="D161" s="200" t="s">
        <v>85</v>
      </c>
      <c r="E161" s="200"/>
      <c r="F161" s="206"/>
      <c r="G161" s="209"/>
      <c r="H161" s="209"/>
    </row>
    <row r="162" spans="2:15" x14ac:dyDescent="0.25">
      <c r="B162" s="7"/>
      <c r="C162" s="7"/>
      <c r="D162" s="7"/>
      <c r="E162" s="8" t="s">
        <v>86</v>
      </c>
      <c r="F162" s="207"/>
      <c r="G162" s="210"/>
      <c r="H162" s="210"/>
    </row>
    <row r="163" spans="2:15" x14ac:dyDescent="0.25">
      <c r="B163" s="8">
        <v>1</v>
      </c>
      <c r="C163" s="8">
        <v>2</v>
      </c>
      <c r="D163" s="8">
        <v>3</v>
      </c>
      <c r="E163" s="8">
        <v>4</v>
      </c>
      <c r="F163" s="8">
        <v>5</v>
      </c>
      <c r="G163" s="8">
        <v>6</v>
      </c>
      <c r="H163" s="8">
        <v>7</v>
      </c>
    </row>
    <row r="164" spans="2:15" ht="25.5" x14ac:dyDescent="0.25">
      <c r="B164" s="11"/>
      <c r="C164" s="19"/>
      <c r="D164" s="19"/>
      <c r="E164" s="133" t="s">
        <v>1</v>
      </c>
      <c r="F164" s="20">
        <f>F165</f>
        <v>322584</v>
      </c>
      <c r="G164" s="20">
        <f>G165</f>
        <v>205000</v>
      </c>
      <c r="H164" s="20">
        <f>H165</f>
        <v>208000</v>
      </c>
      <c r="L164" s="98"/>
      <c r="M164" s="98"/>
      <c r="N164" s="98"/>
    </row>
    <row r="165" spans="2:15" s="160" customFormat="1" ht="25.5" x14ac:dyDescent="0.25">
      <c r="B165" s="156"/>
      <c r="C165" s="157"/>
      <c r="D165" s="157"/>
      <c r="E165" s="158" t="s">
        <v>2</v>
      </c>
      <c r="F165" s="159">
        <f>F167</f>
        <v>322584</v>
      </c>
      <c r="G165" s="159">
        <f>G167</f>
        <v>205000</v>
      </c>
      <c r="H165" s="159">
        <f>H167</f>
        <v>208000</v>
      </c>
    </row>
    <row r="166" spans="2:15" s="160" customFormat="1" ht="25.5" x14ac:dyDescent="0.25">
      <c r="B166" s="156"/>
      <c r="C166" s="156"/>
      <c r="D166" s="156"/>
      <c r="E166" s="161" t="s">
        <v>3</v>
      </c>
      <c r="F166" s="162"/>
      <c r="G166" s="162"/>
      <c r="H166" s="162"/>
    </row>
    <row r="167" spans="2:15" s="160" customFormat="1" ht="38.25" x14ac:dyDescent="0.25">
      <c r="B167" s="156"/>
      <c r="C167" s="163"/>
      <c r="D167" s="163"/>
      <c r="E167" s="164" t="s">
        <v>4</v>
      </c>
      <c r="F167" s="165">
        <f>F168+F179+F184</f>
        <v>322584</v>
      </c>
      <c r="G167" s="165">
        <f t="shared" ref="G167:H167" si="3">G168+G179+G184</f>
        <v>205000</v>
      </c>
      <c r="H167" s="165">
        <f t="shared" si="3"/>
        <v>208000</v>
      </c>
      <c r="L167" s="166"/>
      <c r="O167" s="166"/>
    </row>
    <row r="168" spans="2:15" x14ac:dyDescent="0.25">
      <c r="B168" s="16"/>
      <c r="C168" s="16"/>
      <c r="D168" s="25"/>
      <c r="E168" s="26" t="s">
        <v>5</v>
      </c>
      <c r="F168" s="27">
        <f>F170</f>
        <v>176884</v>
      </c>
      <c r="G168" s="27">
        <f>G170</f>
        <v>177000</v>
      </c>
      <c r="H168" s="27">
        <f>H170</f>
        <v>178000</v>
      </c>
    </row>
    <row r="169" spans="2:15" x14ac:dyDescent="0.25">
      <c r="B169" s="16"/>
      <c r="C169" s="16"/>
      <c r="D169" s="25"/>
      <c r="E169" s="28" t="s">
        <v>29</v>
      </c>
      <c r="F169" s="29"/>
      <c r="G169" s="29"/>
      <c r="H169" s="134"/>
      <c r="K169" s="98"/>
    </row>
    <row r="170" spans="2:15" x14ac:dyDescent="0.25">
      <c r="B170" s="30">
        <v>3</v>
      </c>
      <c r="C170" s="30"/>
      <c r="D170" s="30"/>
      <c r="E170" s="30" t="s">
        <v>6</v>
      </c>
      <c r="F170" s="10">
        <f>F171+F174+F177</f>
        <v>176884</v>
      </c>
      <c r="G170" s="95">
        <f>G171+G174+G177</f>
        <v>177000</v>
      </c>
      <c r="H170" s="95">
        <f>H171+H174+H177</f>
        <v>178000</v>
      </c>
    </row>
    <row r="171" spans="2:15" x14ac:dyDescent="0.25">
      <c r="B171" s="30"/>
      <c r="C171" s="30">
        <v>31</v>
      </c>
      <c r="D171" s="30"/>
      <c r="E171" s="30" t="s">
        <v>7</v>
      </c>
      <c r="F171" s="10">
        <f>F172+F173</f>
        <v>117620</v>
      </c>
      <c r="G171" s="95">
        <v>119000</v>
      </c>
      <c r="H171" s="95">
        <v>120000</v>
      </c>
    </row>
    <row r="172" spans="2:15" x14ac:dyDescent="0.25">
      <c r="B172" s="31"/>
      <c r="C172" s="31"/>
      <c r="D172" s="31">
        <v>311</v>
      </c>
      <c r="E172" s="31" t="s">
        <v>8</v>
      </c>
      <c r="F172" s="12">
        <v>100960</v>
      </c>
      <c r="G172" s="110"/>
      <c r="H172" s="110"/>
    </row>
    <row r="173" spans="2:15" x14ac:dyDescent="0.25">
      <c r="B173" s="31"/>
      <c r="C173" s="31"/>
      <c r="D173" s="31">
        <v>313</v>
      </c>
      <c r="E173" s="31" t="s">
        <v>10</v>
      </c>
      <c r="F173" s="12">
        <v>16660</v>
      </c>
      <c r="G173" s="110"/>
      <c r="H173" s="110"/>
    </row>
    <row r="174" spans="2:15" x14ac:dyDescent="0.25">
      <c r="B174" s="30"/>
      <c r="C174" s="30">
        <v>32</v>
      </c>
      <c r="D174" s="30"/>
      <c r="E174" s="30" t="s">
        <v>11</v>
      </c>
      <c r="F174" s="10">
        <f>F175+F176</f>
        <v>45264</v>
      </c>
      <c r="G174" s="95">
        <v>45000</v>
      </c>
      <c r="H174" s="95">
        <v>45000</v>
      </c>
    </row>
    <row r="175" spans="2:15" x14ac:dyDescent="0.25">
      <c r="B175" s="31"/>
      <c r="C175" s="31"/>
      <c r="D175" s="31">
        <v>321</v>
      </c>
      <c r="E175" s="31" t="s">
        <v>12</v>
      </c>
      <c r="F175" s="12">
        <v>25264</v>
      </c>
      <c r="G175" s="110"/>
      <c r="H175" s="110"/>
    </row>
    <row r="176" spans="2:15" x14ac:dyDescent="0.25">
      <c r="B176" s="31"/>
      <c r="C176" s="31"/>
      <c r="D176" s="31">
        <v>323</v>
      </c>
      <c r="E176" s="31" t="s">
        <v>13</v>
      </c>
      <c r="F176" s="12">
        <v>20000</v>
      </c>
      <c r="G176" s="110"/>
      <c r="H176" s="110"/>
    </row>
    <row r="177" spans="2:13" x14ac:dyDescent="0.25">
      <c r="B177" s="30"/>
      <c r="C177" s="30">
        <v>38</v>
      </c>
      <c r="D177" s="30"/>
      <c r="E177" s="30" t="s">
        <v>15</v>
      </c>
      <c r="F177" s="10">
        <f>F178</f>
        <v>14000</v>
      </c>
      <c r="G177" s="95">
        <v>13000</v>
      </c>
      <c r="H177" s="95">
        <v>13000</v>
      </c>
    </row>
    <row r="178" spans="2:13" x14ac:dyDescent="0.25">
      <c r="B178" s="31"/>
      <c r="C178" s="31"/>
      <c r="D178" s="31">
        <v>381</v>
      </c>
      <c r="E178" s="84" t="s">
        <v>131</v>
      </c>
      <c r="F178" s="12">
        <v>14000</v>
      </c>
      <c r="G178" s="12"/>
      <c r="H178" s="12"/>
    </row>
    <row r="179" spans="2:13" x14ac:dyDescent="0.25">
      <c r="B179" s="32"/>
      <c r="C179" s="32"/>
      <c r="D179" s="33"/>
      <c r="E179" s="26" t="s">
        <v>16</v>
      </c>
      <c r="F179" s="27">
        <f>F181</f>
        <v>29500</v>
      </c>
      <c r="G179" s="27">
        <f>G181</f>
        <v>28000</v>
      </c>
      <c r="H179" s="27">
        <f>H181</f>
        <v>30000</v>
      </c>
      <c r="M179" s="98"/>
    </row>
    <row r="180" spans="2:13" x14ac:dyDescent="0.25">
      <c r="B180" s="32"/>
      <c r="C180" s="32"/>
      <c r="D180" s="33"/>
      <c r="E180" s="28" t="s">
        <v>29</v>
      </c>
      <c r="F180" s="29"/>
      <c r="G180" s="29"/>
      <c r="H180" s="134"/>
    </row>
    <row r="181" spans="2:13" x14ac:dyDescent="0.25">
      <c r="B181" s="30">
        <v>3</v>
      </c>
      <c r="C181" s="30"/>
      <c r="D181" s="30"/>
      <c r="E181" s="30" t="s">
        <v>6</v>
      </c>
      <c r="F181" s="10">
        <f>F182</f>
        <v>29500</v>
      </c>
      <c r="G181" s="10">
        <f t="shared" ref="G181:H181" si="4">G182</f>
        <v>28000</v>
      </c>
      <c r="H181" s="10">
        <f t="shared" si="4"/>
        <v>30000</v>
      </c>
    </row>
    <row r="182" spans="2:13" x14ac:dyDescent="0.25">
      <c r="B182" s="30"/>
      <c r="C182" s="30">
        <v>32</v>
      </c>
      <c r="D182" s="30"/>
      <c r="E182" s="30" t="s">
        <v>11</v>
      </c>
      <c r="F182" s="10">
        <f>F183</f>
        <v>29500</v>
      </c>
      <c r="G182" s="10">
        <v>28000</v>
      </c>
      <c r="H182" s="10">
        <v>30000</v>
      </c>
    </row>
    <row r="183" spans="2:13" x14ac:dyDescent="0.25">
      <c r="B183" s="31"/>
      <c r="C183" s="31"/>
      <c r="D183" s="31">
        <v>329</v>
      </c>
      <c r="E183" s="31" t="s">
        <v>14</v>
      </c>
      <c r="F183" s="12">
        <v>29500</v>
      </c>
      <c r="G183" s="12"/>
      <c r="H183" s="12"/>
    </row>
    <row r="184" spans="2:13" x14ac:dyDescent="0.25">
      <c r="B184" s="31"/>
      <c r="C184" s="31"/>
      <c r="D184" s="31"/>
      <c r="E184" s="117" t="s">
        <v>208</v>
      </c>
      <c r="F184" s="58">
        <f>F186</f>
        <v>116200</v>
      </c>
      <c r="G184" s="58">
        <f t="shared" ref="G184:H184" si="5">G186</f>
        <v>0</v>
      </c>
      <c r="H184" s="58">
        <f t="shared" si="5"/>
        <v>0</v>
      </c>
    </row>
    <row r="185" spans="2:13" x14ac:dyDescent="0.25">
      <c r="B185" s="31"/>
      <c r="C185" s="31"/>
      <c r="D185" s="31"/>
      <c r="E185" s="28" t="s">
        <v>29</v>
      </c>
      <c r="F185" s="12"/>
      <c r="G185" s="12"/>
      <c r="H185" s="12"/>
    </row>
    <row r="186" spans="2:13" x14ac:dyDescent="0.25">
      <c r="B186" s="30">
        <v>3</v>
      </c>
      <c r="C186" s="30"/>
      <c r="D186" s="30"/>
      <c r="E186" s="30" t="s">
        <v>6</v>
      </c>
      <c r="F186" s="10">
        <f>F187+F191</f>
        <v>116200</v>
      </c>
      <c r="G186" s="10"/>
      <c r="H186" s="10"/>
      <c r="M186" s="98"/>
    </row>
    <row r="187" spans="2:13" x14ac:dyDescent="0.25">
      <c r="B187" s="30"/>
      <c r="C187" s="30">
        <v>32</v>
      </c>
      <c r="D187" s="30"/>
      <c r="E187" s="30" t="s">
        <v>11</v>
      </c>
      <c r="F187" s="10">
        <f>F188+F189+F190</f>
        <v>86200</v>
      </c>
      <c r="G187" s="10"/>
      <c r="H187" s="10"/>
    </row>
    <row r="188" spans="2:13" x14ac:dyDescent="0.25">
      <c r="B188" s="30"/>
      <c r="C188" s="30"/>
      <c r="D188" s="31">
        <v>322</v>
      </c>
      <c r="E188" s="31" t="s">
        <v>22</v>
      </c>
      <c r="F188" s="12">
        <v>1200</v>
      </c>
      <c r="G188" s="10"/>
      <c r="H188" s="10"/>
    </row>
    <row r="189" spans="2:13" x14ac:dyDescent="0.25">
      <c r="B189" s="30"/>
      <c r="C189" s="30"/>
      <c r="D189" s="31">
        <v>323</v>
      </c>
      <c r="E189" s="31" t="s">
        <v>13</v>
      </c>
      <c r="F189" s="12">
        <v>10000</v>
      </c>
      <c r="G189" s="10"/>
      <c r="H189" s="10"/>
    </row>
    <row r="190" spans="2:13" x14ac:dyDescent="0.25">
      <c r="B190" s="31"/>
      <c r="C190" s="31"/>
      <c r="D190" s="31">
        <v>329</v>
      </c>
      <c r="E190" s="31" t="s">
        <v>14</v>
      </c>
      <c r="F190" s="12">
        <v>75000</v>
      </c>
      <c r="G190" s="12"/>
      <c r="H190" s="12"/>
    </row>
    <row r="191" spans="2:13" x14ac:dyDescent="0.25">
      <c r="B191" s="31"/>
      <c r="C191" s="30">
        <v>38</v>
      </c>
      <c r="D191" s="30"/>
      <c r="E191" s="168" t="s">
        <v>15</v>
      </c>
      <c r="F191" s="10">
        <f>F192</f>
        <v>30000</v>
      </c>
      <c r="G191" s="10"/>
      <c r="H191" s="10"/>
    </row>
    <row r="192" spans="2:13" x14ac:dyDescent="0.25">
      <c r="B192" s="31"/>
      <c r="C192" s="31"/>
      <c r="D192" s="31">
        <v>381</v>
      </c>
      <c r="E192" s="167" t="s">
        <v>30</v>
      </c>
      <c r="F192" s="12">
        <v>30000</v>
      </c>
      <c r="G192" s="12"/>
      <c r="H192" s="12"/>
    </row>
    <row r="193" spans="2:14" ht="26.25" x14ac:dyDescent="0.25">
      <c r="B193" s="19"/>
      <c r="C193" s="19"/>
      <c r="D193" s="19"/>
      <c r="E193" s="36" t="s">
        <v>17</v>
      </c>
      <c r="F193" s="20">
        <f>F194+F273+F299+F371+F415+F447+F490</f>
        <v>6012468.3700000001</v>
      </c>
      <c r="G193" s="20">
        <f>G194+G273+G299+G371+G415+G447+G490</f>
        <v>3852876.88</v>
      </c>
      <c r="H193" s="20">
        <f>H194+H273+H299+H371+H415+H447+H490</f>
        <v>3553978.88</v>
      </c>
      <c r="K193" s="98"/>
      <c r="M193" s="98"/>
      <c r="N193" s="98"/>
    </row>
    <row r="194" spans="2:14" ht="25.5" x14ac:dyDescent="0.25">
      <c r="B194" s="21"/>
      <c r="C194" s="21"/>
      <c r="D194" s="21"/>
      <c r="E194" s="138" t="s">
        <v>18</v>
      </c>
      <c r="F194" s="22">
        <f>F196</f>
        <v>1692272</v>
      </c>
      <c r="G194" s="22">
        <f t="shared" ref="G194:H194" si="6">G196</f>
        <v>888649.88</v>
      </c>
      <c r="H194" s="22">
        <f t="shared" si="6"/>
        <v>840177.88</v>
      </c>
      <c r="M194" s="98"/>
      <c r="N194" s="98"/>
    </row>
    <row r="195" spans="2:14" ht="25.5" x14ac:dyDescent="0.25">
      <c r="B195" s="11"/>
      <c r="C195" s="11"/>
      <c r="D195" s="11"/>
      <c r="E195" s="139" t="s">
        <v>3</v>
      </c>
      <c r="F195" s="9"/>
      <c r="G195" s="9"/>
      <c r="H195" s="9"/>
    </row>
    <row r="196" spans="2:14" ht="26.25" x14ac:dyDescent="0.25">
      <c r="B196" s="23"/>
      <c r="C196" s="23"/>
      <c r="D196" s="23"/>
      <c r="E196" s="37" t="s">
        <v>19</v>
      </c>
      <c r="F196" s="24">
        <f>F197+F222+F238+F229+F244+F249+F254+F263+F268</f>
        <v>1692272</v>
      </c>
      <c r="G196" s="24">
        <f>G197+G222+G238+G229+G244+G249+G254+G263+G268</f>
        <v>888649.88</v>
      </c>
      <c r="H196" s="24">
        <f>H197+H222+H238+H229+H244+H249+H254+H263+H268</f>
        <v>840177.88</v>
      </c>
    </row>
    <row r="197" spans="2:14" ht="25.5" x14ac:dyDescent="0.25">
      <c r="B197" s="16"/>
      <c r="C197" s="16"/>
      <c r="D197" s="25"/>
      <c r="E197" s="140" t="s">
        <v>20</v>
      </c>
      <c r="F197" s="27">
        <f>F199+F212+F219</f>
        <v>868554</v>
      </c>
      <c r="G197" s="27">
        <f>G199+G212</f>
        <v>679356</v>
      </c>
      <c r="H197" s="27">
        <f>H199+H212</f>
        <v>724514</v>
      </c>
    </row>
    <row r="198" spans="2:14" x14ac:dyDescent="0.25">
      <c r="B198" s="16"/>
      <c r="C198" s="16"/>
      <c r="D198" s="25"/>
      <c r="E198" s="28" t="s">
        <v>166</v>
      </c>
      <c r="F198" s="29"/>
      <c r="G198" s="29"/>
      <c r="H198" s="134"/>
    </row>
    <row r="199" spans="2:14" x14ac:dyDescent="0.25">
      <c r="B199" s="30">
        <v>3</v>
      </c>
      <c r="C199" s="30"/>
      <c r="D199" s="30"/>
      <c r="E199" s="30" t="s">
        <v>6</v>
      </c>
      <c r="F199" s="10">
        <f>F200+F204+F210</f>
        <v>774054</v>
      </c>
      <c r="G199" s="10">
        <f>G200+G204+G210</f>
        <v>669356</v>
      </c>
      <c r="H199" s="10">
        <f>H200+H204+H210</f>
        <v>694514</v>
      </c>
    </row>
    <row r="200" spans="2:14" x14ac:dyDescent="0.25">
      <c r="B200" s="30"/>
      <c r="C200" s="30">
        <v>31</v>
      </c>
      <c r="D200" s="30"/>
      <c r="E200" s="30" t="s">
        <v>7</v>
      </c>
      <c r="F200" s="10">
        <f>F201+F202+F203</f>
        <v>382693</v>
      </c>
      <c r="G200" s="10">
        <v>330500</v>
      </c>
      <c r="H200" s="10">
        <v>325658</v>
      </c>
    </row>
    <row r="201" spans="2:14" x14ac:dyDescent="0.25">
      <c r="B201" s="31"/>
      <c r="C201" s="31"/>
      <c r="D201" s="31">
        <v>311</v>
      </c>
      <c r="E201" s="31" t="s">
        <v>21</v>
      </c>
      <c r="F201" s="12">
        <v>307730</v>
      </c>
      <c r="G201" s="12"/>
      <c r="H201" s="12"/>
    </row>
    <row r="202" spans="2:14" x14ac:dyDescent="0.25">
      <c r="B202" s="31"/>
      <c r="C202" s="31"/>
      <c r="D202" s="31">
        <v>312</v>
      </c>
      <c r="E202" s="31" t="s">
        <v>9</v>
      </c>
      <c r="F202" s="12">
        <v>24183</v>
      </c>
      <c r="G202" s="12"/>
      <c r="H202" s="12"/>
    </row>
    <row r="203" spans="2:14" x14ac:dyDescent="0.25">
      <c r="B203" s="31"/>
      <c r="C203" s="31"/>
      <c r="D203" s="31">
        <v>313</v>
      </c>
      <c r="E203" s="31" t="s">
        <v>10</v>
      </c>
      <c r="F203" s="12">
        <v>50780</v>
      </c>
      <c r="G203" s="12"/>
      <c r="H203" s="12"/>
    </row>
    <row r="204" spans="2:14" x14ac:dyDescent="0.25">
      <c r="B204" s="30"/>
      <c r="C204" s="30">
        <v>32</v>
      </c>
      <c r="D204" s="30"/>
      <c r="E204" s="30" t="s">
        <v>11</v>
      </c>
      <c r="F204" s="10">
        <f>F205+F206+F207+F208+F209</f>
        <v>382011</v>
      </c>
      <c r="G204" s="10">
        <v>330000</v>
      </c>
      <c r="H204" s="10">
        <v>360000</v>
      </c>
    </row>
    <row r="205" spans="2:14" x14ac:dyDescent="0.25">
      <c r="B205" s="31"/>
      <c r="C205" s="31"/>
      <c r="D205" s="31">
        <v>321</v>
      </c>
      <c r="E205" s="31" t="s">
        <v>12</v>
      </c>
      <c r="F205" s="12">
        <v>38356</v>
      </c>
      <c r="G205" s="12"/>
      <c r="H205" s="12"/>
    </row>
    <row r="206" spans="2:14" x14ac:dyDescent="0.25">
      <c r="B206" s="31"/>
      <c r="C206" s="31"/>
      <c r="D206" s="31">
        <v>322</v>
      </c>
      <c r="E206" s="31" t="s">
        <v>22</v>
      </c>
      <c r="F206" s="12">
        <v>72400</v>
      </c>
      <c r="G206" s="12"/>
      <c r="H206" s="12"/>
    </row>
    <row r="207" spans="2:14" x14ac:dyDescent="0.25">
      <c r="B207" s="31"/>
      <c r="C207" s="31"/>
      <c r="D207" s="31">
        <v>323</v>
      </c>
      <c r="E207" s="31" t="s">
        <v>13</v>
      </c>
      <c r="F207" s="12">
        <v>259255</v>
      </c>
      <c r="G207" s="12"/>
      <c r="H207" s="12"/>
    </row>
    <row r="208" spans="2:14" x14ac:dyDescent="0.25">
      <c r="B208" s="31"/>
      <c r="C208" s="31"/>
      <c r="D208" s="31">
        <v>324</v>
      </c>
      <c r="E208" s="31" t="s">
        <v>102</v>
      </c>
      <c r="F208" s="12"/>
      <c r="G208" s="12"/>
      <c r="H208" s="12"/>
    </row>
    <row r="209" spans="2:8" x14ac:dyDescent="0.25">
      <c r="B209" s="31"/>
      <c r="C209" s="31"/>
      <c r="D209" s="31">
        <v>329</v>
      </c>
      <c r="E209" s="31" t="s">
        <v>14</v>
      </c>
      <c r="F209" s="12">
        <v>12000</v>
      </c>
      <c r="G209" s="12"/>
      <c r="H209" s="12"/>
    </row>
    <row r="210" spans="2:8" x14ac:dyDescent="0.25">
      <c r="B210" s="30"/>
      <c r="C210" s="30">
        <v>34</v>
      </c>
      <c r="D210" s="30"/>
      <c r="E210" s="30" t="s">
        <v>23</v>
      </c>
      <c r="F210" s="10">
        <f>F211</f>
        <v>9350</v>
      </c>
      <c r="G210" s="10">
        <v>8856</v>
      </c>
      <c r="H210" s="10">
        <v>8856</v>
      </c>
    </row>
    <row r="211" spans="2:8" x14ac:dyDescent="0.25">
      <c r="B211" s="31"/>
      <c r="C211" s="31"/>
      <c r="D211" s="31">
        <v>343</v>
      </c>
      <c r="E211" s="31" t="s">
        <v>24</v>
      </c>
      <c r="F211" s="12">
        <v>9350</v>
      </c>
      <c r="G211" s="12"/>
      <c r="H211" s="12"/>
    </row>
    <row r="212" spans="2:8" ht="26.25" x14ac:dyDescent="0.25">
      <c r="B212" s="30">
        <v>4</v>
      </c>
      <c r="C212" s="30"/>
      <c r="D212" s="30"/>
      <c r="E212" s="38" t="s">
        <v>39</v>
      </c>
      <c r="F212" s="10">
        <f>F213+F216</f>
        <v>94500</v>
      </c>
      <c r="G212" s="10">
        <f>G213+G216</f>
        <v>10000</v>
      </c>
      <c r="H212" s="10">
        <f t="shared" ref="H212" si="7">H213+H216</f>
        <v>30000</v>
      </c>
    </row>
    <row r="213" spans="2:8" ht="26.25" x14ac:dyDescent="0.25">
      <c r="B213" s="31"/>
      <c r="C213" s="30">
        <v>41</v>
      </c>
      <c r="D213" s="30"/>
      <c r="E213" s="38" t="s">
        <v>50</v>
      </c>
      <c r="F213" s="10">
        <f>F215+F214</f>
        <v>0</v>
      </c>
      <c r="G213" s="10">
        <v>10000</v>
      </c>
      <c r="H213" s="10"/>
    </row>
    <row r="214" spans="2:8" x14ac:dyDescent="0.25">
      <c r="B214" s="31"/>
      <c r="C214" s="30"/>
      <c r="D214" s="31">
        <v>411</v>
      </c>
      <c r="E214" s="46" t="s">
        <v>189</v>
      </c>
      <c r="F214" s="12"/>
      <c r="G214" s="10"/>
      <c r="H214" s="10"/>
    </row>
    <row r="215" spans="2:8" x14ac:dyDescent="0.25">
      <c r="B215" s="31"/>
      <c r="C215" s="31"/>
      <c r="D215" s="31">
        <v>412</v>
      </c>
      <c r="E215" s="31" t="s">
        <v>51</v>
      </c>
      <c r="F215" s="12"/>
      <c r="G215" s="12"/>
      <c r="H215" s="12"/>
    </row>
    <row r="216" spans="2:8" ht="26.25" x14ac:dyDescent="0.25">
      <c r="B216" s="31"/>
      <c r="C216" s="30">
        <v>42</v>
      </c>
      <c r="D216" s="31"/>
      <c r="E216" s="92" t="s">
        <v>141</v>
      </c>
      <c r="F216" s="10">
        <f>F217+F218</f>
        <v>94500</v>
      </c>
      <c r="G216" s="10"/>
      <c r="H216" s="10">
        <v>30000</v>
      </c>
    </row>
    <row r="217" spans="2:8" x14ac:dyDescent="0.25">
      <c r="B217" s="31"/>
      <c r="C217" s="31"/>
      <c r="D217" s="31">
        <v>422</v>
      </c>
      <c r="E217" s="91" t="s">
        <v>64</v>
      </c>
      <c r="F217" s="12">
        <v>64500</v>
      </c>
      <c r="G217" s="12"/>
      <c r="H217" s="12"/>
    </row>
    <row r="218" spans="2:8" x14ac:dyDescent="0.25">
      <c r="B218" s="31"/>
      <c r="C218" s="31"/>
      <c r="D218" s="31">
        <v>426</v>
      </c>
      <c r="E218" s="91" t="s">
        <v>207</v>
      </c>
      <c r="F218" s="12">
        <v>30000</v>
      </c>
      <c r="G218" s="12"/>
      <c r="H218" s="12"/>
    </row>
    <row r="219" spans="2:8" ht="26.25" x14ac:dyDescent="0.25">
      <c r="B219" s="129">
        <v>5</v>
      </c>
      <c r="C219" s="30"/>
      <c r="D219" s="31"/>
      <c r="E219" s="15" t="s">
        <v>66</v>
      </c>
      <c r="F219" s="10">
        <f>F220</f>
        <v>0</v>
      </c>
      <c r="G219" s="12"/>
      <c r="H219" s="12"/>
    </row>
    <row r="220" spans="2:8" x14ac:dyDescent="0.25">
      <c r="B220" s="30"/>
      <c r="C220" s="30">
        <v>53</v>
      </c>
      <c r="D220" s="31"/>
      <c r="E220" s="15" t="s">
        <v>190</v>
      </c>
      <c r="F220" s="10">
        <f>F221</f>
        <v>0</v>
      </c>
      <c r="G220" s="12"/>
      <c r="H220" s="12"/>
    </row>
    <row r="221" spans="2:8" ht="15" customHeight="1" x14ac:dyDescent="0.25">
      <c r="B221" s="31"/>
      <c r="C221" s="31"/>
      <c r="D221" s="31">
        <v>532</v>
      </c>
      <c r="E221" s="126" t="s">
        <v>191</v>
      </c>
      <c r="F221" s="12"/>
      <c r="G221" s="12"/>
      <c r="H221" s="12"/>
    </row>
    <row r="222" spans="2:8" ht="26.25" x14ac:dyDescent="0.25">
      <c r="B222" s="32"/>
      <c r="C222" s="32"/>
      <c r="D222" s="33"/>
      <c r="E222" s="39" t="s">
        <v>25</v>
      </c>
      <c r="F222" s="27">
        <f>F224</f>
        <v>106348</v>
      </c>
      <c r="G222" s="27">
        <f>G224</f>
        <v>62000</v>
      </c>
      <c r="H222" s="27">
        <f>H224</f>
        <v>20000</v>
      </c>
    </row>
    <row r="223" spans="2:8" x14ac:dyDescent="0.25">
      <c r="B223" s="32"/>
      <c r="C223" s="32"/>
      <c r="D223" s="33"/>
      <c r="E223" s="28" t="s">
        <v>29</v>
      </c>
      <c r="F223" s="29"/>
      <c r="G223" s="29"/>
      <c r="H223" s="134"/>
    </row>
    <row r="224" spans="2:8" x14ac:dyDescent="0.25">
      <c r="B224" s="30">
        <v>3</v>
      </c>
      <c r="C224" s="30"/>
      <c r="D224" s="30"/>
      <c r="E224" s="30" t="s">
        <v>6</v>
      </c>
      <c r="F224" s="10">
        <f>F225</f>
        <v>106348</v>
      </c>
      <c r="G224" s="10">
        <f t="shared" ref="G224:H224" si="8">G225</f>
        <v>62000</v>
      </c>
      <c r="H224" s="10">
        <f t="shared" si="8"/>
        <v>20000</v>
      </c>
    </row>
    <row r="225" spans="2:8" x14ac:dyDescent="0.25">
      <c r="B225" s="30"/>
      <c r="C225" s="30">
        <v>32</v>
      </c>
      <c r="D225" s="30"/>
      <c r="E225" s="30" t="s">
        <v>11</v>
      </c>
      <c r="F225" s="10">
        <f>F227+F228+F226</f>
        <v>106348</v>
      </c>
      <c r="G225" s="10">
        <v>62000</v>
      </c>
      <c r="H225" s="10">
        <v>20000</v>
      </c>
    </row>
    <row r="226" spans="2:8" x14ac:dyDescent="0.25">
      <c r="B226" s="30"/>
      <c r="C226" s="30"/>
      <c r="D226" s="31">
        <v>322</v>
      </c>
      <c r="E226" s="31" t="s">
        <v>22</v>
      </c>
      <c r="F226" s="12">
        <v>3000</v>
      </c>
      <c r="G226" s="10"/>
      <c r="H226" s="10"/>
    </row>
    <row r="227" spans="2:8" x14ac:dyDescent="0.25">
      <c r="B227" s="31"/>
      <c r="C227" s="31"/>
      <c r="D227" s="31">
        <v>323</v>
      </c>
      <c r="E227" s="31" t="s">
        <v>13</v>
      </c>
      <c r="F227" s="12">
        <v>100000</v>
      </c>
      <c r="G227" s="12"/>
      <c r="H227" s="12"/>
    </row>
    <row r="228" spans="2:8" x14ac:dyDescent="0.25">
      <c r="B228" s="31"/>
      <c r="C228" s="31"/>
      <c r="D228" s="31">
        <v>329</v>
      </c>
      <c r="E228" s="31" t="s">
        <v>14</v>
      </c>
      <c r="F228" s="12">
        <v>3348</v>
      </c>
      <c r="G228" s="12"/>
      <c r="H228" s="12"/>
    </row>
    <row r="229" spans="2:8" ht="26.25" x14ac:dyDescent="0.25">
      <c r="B229" s="35"/>
      <c r="C229" s="35"/>
      <c r="D229" s="40"/>
      <c r="E229" s="41" t="s">
        <v>209</v>
      </c>
      <c r="F229" s="27">
        <f>F231</f>
        <v>43870</v>
      </c>
      <c r="G229" s="27">
        <f>G231</f>
        <v>56793.88</v>
      </c>
      <c r="H229" s="27">
        <f>H231</f>
        <v>56793.88</v>
      </c>
    </row>
    <row r="230" spans="2:8" x14ac:dyDescent="0.25">
      <c r="B230" s="35"/>
      <c r="C230" s="35"/>
      <c r="D230" s="40"/>
      <c r="E230" s="28" t="s">
        <v>167</v>
      </c>
      <c r="F230" s="29"/>
      <c r="G230" s="29"/>
      <c r="H230" s="134"/>
    </row>
    <row r="231" spans="2:8" x14ac:dyDescent="0.25">
      <c r="B231" s="30">
        <v>3</v>
      </c>
      <c r="C231" s="30"/>
      <c r="D231" s="30"/>
      <c r="E231" s="30" t="s">
        <v>6</v>
      </c>
      <c r="F231" s="10">
        <f>F232+F235</f>
        <v>43870</v>
      </c>
      <c r="G231" s="10">
        <f>G232+G235</f>
        <v>56793.88</v>
      </c>
      <c r="H231" s="10">
        <f>H232+H235</f>
        <v>56793.88</v>
      </c>
    </row>
    <row r="232" spans="2:8" x14ac:dyDescent="0.25">
      <c r="B232" s="30"/>
      <c r="C232" s="30">
        <v>31</v>
      </c>
      <c r="D232" s="30"/>
      <c r="E232" s="30" t="s">
        <v>7</v>
      </c>
      <c r="F232" s="10">
        <f>F233+F234</f>
        <v>40845</v>
      </c>
      <c r="G232" s="10">
        <v>56793.88</v>
      </c>
      <c r="H232" s="10">
        <v>56793.88</v>
      </c>
    </row>
    <row r="233" spans="2:8" x14ac:dyDescent="0.25">
      <c r="B233" s="31"/>
      <c r="C233" s="31"/>
      <c r="D233" s="31">
        <v>311</v>
      </c>
      <c r="E233" s="31" t="s">
        <v>21</v>
      </c>
      <c r="F233" s="12">
        <v>35065</v>
      </c>
      <c r="G233" s="12"/>
      <c r="H233" s="12"/>
    </row>
    <row r="234" spans="2:8" x14ac:dyDescent="0.25">
      <c r="B234" s="31"/>
      <c r="C234" s="31"/>
      <c r="D234" s="31">
        <v>313</v>
      </c>
      <c r="E234" s="31" t="s">
        <v>10</v>
      </c>
      <c r="F234" s="12">
        <v>5780</v>
      </c>
      <c r="G234" s="12"/>
      <c r="H234" s="12"/>
    </row>
    <row r="235" spans="2:8" x14ac:dyDescent="0.25">
      <c r="B235" s="30"/>
      <c r="C235" s="30">
        <v>32</v>
      </c>
      <c r="D235" s="30"/>
      <c r="E235" s="30" t="s">
        <v>11</v>
      </c>
      <c r="F235" s="10">
        <f>F237+F236</f>
        <v>3025</v>
      </c>
      <c r="G235" s="10">
        <f t="shared" ref="G235:H235" si="9">G237+G236</f>
        <v>0</v>
      </c>
      <c r="H235" s="10">
        <f t="shared" si="9"/>
        <v>0</v>
      </c>
    </row>
    <row r="236" spans="2:8" x14ac:dyDescent="0.25">
      <c r="B236" s="30"/>
      <c r="C236" s="30"/>
      <c r="D236" s="31">
        <v>321</v>
      </c>
      <c r="E236" s="31" t="s">
        <v>12</v>
      </c>
      <c r="F236" s="12">
        <v>2525</v>
      </c>
      <c r="G236" s="10"/>
      <c r="H236" s="10"/>
    </row>
    <row r="237" spans="2:8" x14ac:dyDescent="0.25">
      <c r="B237" s="31"/>
      <c r="C237" s="31"/>
      <c r="D237" s="31">
        <v>322</v>
      </c>
      <c r="E237" s="31" t="s">
        <v>22</v>
      </c>
      <c r="F237" s="12">
        <v>500</v>
      </c>
      <c r="G237" s="12"/>
      <c r="H237" s="12"/>
    </row>
    <row r="238" spans="2:8" ht="26.25" x14ac:dyDescent="0.25">
      <c r="B238" s="32"/>
      <c r="C238" s="32"/>
      <c r="D238" s="33"/>
      <c r="E238" s="41" t="s">
        <v>26</v>
      </c>
      <c r="F238" s="27">
        <f>F240</f>
        <v>16000</v>
      </c>
      <c r="G238" s="27">
        <f>G240</f>
        <v>65000</v>
      </c>
      <c r="H238" s="27">
        <f>H240</f>
        <v>14370</v>
      </c>
    </row>
    <row r="239" spans="2:8" x14ac:dyDescent="0.25">
      <c r="B239" s="32"/>
      <c r="C239" s="32"/>
      <c r="D239" s="33"/>
      <c r="E239" s="28" t="s">
        <v>29</v>
      </c>
      <c r="F239" s="29"/>
      <c r="G239" s="29"/>
      <c r="H239" s="134"/>
    </row>
    <row r="240" spans="2:8" x14ac:dyDescent="0.25">
      <c r="B240" s="30">
        <v>3</v>
      </c>
      <c r="C240" s="30"/>
      <c r="D240" s="30"/>
      <c r="E240" s="30" t="s">
        <v>6</v>
      </c>
      <c r="F240" s="10">
        <f>F241</f>
        <v>16000</v>
      </c>
      <c r="G240" s="10">
        <f t="shared" ref="G240:H240" si="10">G241</f>
        <v>65000</v>
      </c>
      <c r="H240" s="10">
        <f t="shared" si="10"/>
        <v>14370</v>
      </c>
    </row>
    <row r="241" spans="2:8" x14ac:dyDescent="0.25">
      <c r="B241" s="30"/>
      <c r="C241" s="30">
        <v>32</v>
      </c>
      <c r="D241" s="30"/>
      <c r="E241" s="30" t="s">
        <v>11</v>
      </c>
      <c r="F241" s="10">
        <f>F243+F242</f>
        <v>16000</v>
      </c>
      <c r="G241" s="10">
        <f>15000+50000</f>
        <v>65000</v>
      </c>
      <c r="H241" s="10">
        <v>14370</v>
      </c>
    </row>
    <row r="242" spans="2:8" x14ac:dyDescent="0.25">
      <c r="B242" s="30"/>
      <c r="C242" s="30"/>
      <c r="D242" s="31">
        <v>322</v>
      </c>
      <c r="E242" s="31" t="s">
        <v>22</v>
      </c>
      <c r="F242" s="12"/>
      <c r="G242" s="10"/>
      <c r="H242" s="10"/>
    </row>
    <row r="243" spans="2:8" x14ac:dyDescent="0.25">
      <c r="B243" s="31"/>
      <c r="C243" s="31"/>
      <c r="D243" s="31">
        <v>323</v>
      </c>
      <c r="E243" s="31" t="s">
        <v>13</v>
      </c>
      <c r="F243" s="12">
        <v>16000</v>
      </c>
      <c r="G243" s="12"/>
      <c r="H243" s="12"/>
    </row>
    <row r="244" spans="2:8" x14ac:dyDescent="0.25">
      <c r="B244" s="32"/>
      <c r="C244" s="32"/>
      <c r="D244" s="33"/>
      <c r="E244" s="41" t="s">
        <v>139</v>
      </c>
      <c r="F244" s="27">
        <f>F246</f>
        <v>20000</v>
      </c>
      <c r="G244" s="27">
        <f>G246</f>
        <v>0</v>
      </c>
      <c r="H244" s="27">
        <f>H246</f>
        <v>0</v>
      </c>
    </row>
    <row r="245" spans="2:8" x14ac:dyDescent="0.25">
      <c r="B245" s="32"/>
      <c r="C245" s="32"/>
      <c r="D245" s="33"/>
      <c r="E245" s="28" t="s">
        <v>29</v>
      </c>
      <c r="F245" s="29"/>
      <c r="G245" s="29"/>
      <c r="H245" s="134"/>
    </row>
    <row r="246" spans="2:8" x14ac:dyDescent="0.25">
      <c r="B246" s="30">
        <v>3</v>
      </c>
      <c r="C246" s="30"/>
      <c r="D246" s="30"/>
      <c r="E246" s="30" t="s">
        <v>6</v>
      </c>
      <c r="F246" s="10">
        <f>F247</f>
        <v>20000</v>
      </c>
      <c r="G246" s="10"/>
      <c r="H246" s="10"/>
    </row>
    <row r="247" spans="2:8" x14ac:dyDescent="0.25">
      <c r="B247" s="30"/>
      <c r="C247" s="30">
        <v>32</v>
      </c>
      <c r="D247" s="30"/>
      <c r="E247" s="30" t="s">
        <v>11</v>
      </c>
      <c r="F247" s="10">
        <f>F248</f>
        <v>20000</v>
      </c>
      <c r="G247" s="12"/>
      <c r="H247" s="12"/>
    </row>
    <row r="248" spans="2:8" x14ac:dyDescent="0.25">
      <c r="B248" s="31"/>
      <c r="C248" s="31"/>
      <c r="D248" s="31">
        <v>323</v>
      </c>
      <c r="E248" s="31" t="s">
        <v>13</v>
      </c>
      <c r="F248" s="12">
        <v>20000</v>
      </c>
      <c r="G248" s="12"/>
      <c r="H248" s="12"/>
    </row>
    <row r="249" spans="2:8" ht="26.25" x14ac:dyDescent="0.25">
      <c r="B249" s="47"/>
      <c r="C249" s="47"/>
      <c r="D249" s="40"/>
      <c r="E249" s="41" t="s">
        <v>184</v>
      </c>
      <c r="F249" s="27">
        <f>F251</f>
        <v>13000</v>
      </c>
      <c r="G249" s="27">
        <f>G251</f>
        <v>11000</v>
      </c>
      <c r="H249" s="27">
        <f>H251</f>
        <v>10000</v>
      </c>
    </row>
    <row r="250" spans="2:8" x14ac:dyDescent="0.25">
      <c r="B250" s="47"/>
      <c r="C250" s="47"/>
      <c r="D250" s="40"/>
      <c r="E250" s="28" t="s">
        <v>29</v>
      </c>
      <c r="F250" s="18"/>
      <c r="G250" s="18"/>
      <c r="H250" s="135"/>
    </row>
    <row r="251" spans="2:8" x14ac:dyDescent="0.25">
      <c r="B251" s="30">
        <v>3</v>
      </c>
      <c r="C251" s="30"/>
      <c r="D251" s="31"/>
      <c r="E251" s="38" t="s">
        <v>6</v>
      </c>
      <c r="F251" s="10">
        <f>F252</f>
        <v>13000</v>
      </c>
      <c r="G251" s="10">
        <f>G252</f>
        <v>11000</v>
      </c>
      <c r="H251" s="10">
        <f>H252</f>
        <v>10000</v>
      </c>
    </row>
    <row r="252" spans="2:8" x14ac:dyDescent="0.25">
      <c r="B252" s="30"/>
      <c r="C252" s="30">
        <v>32</v>
      </c>
      <c r="D252" s="31"/>
      <c r="E252" s="38" t="s">
        <v>11</v>
      </c>
      <c r="F252" s="10">
        <f>F253</f>
        <v>13000</v>
      </c>
      <c r="G252" s="10">
        <v>11000</v>
      </c>
      <c r="H252" s="10">
        <v>10000</v>
      </c>
    </row>
    <row r="253" spans="2:8" x14ac:dyDescent="0.25">
      <c r="B253" s="45"/>
      <c r="C253" s="45"/>
      <c r="D253" s="31">
        <v>323</v>
      </c>
      <c r="E253" s="46" t="s">
        <v>13</v>
      </c>
      <c r="F253" s="12">
        <v>13000</v>
      </c>
      <c r="G253" s="12"/>
      <c r="H253" s="12"/>
    </row>
    <row r="254" spans="2:8" x14ac:dyDescent="0.25">
      <c r="B254" s="47"/>
      <c r="C254" s="47"/>
      <c r="D254" s="35"/>
      <c r="E254" s="93" t="s">
        <v>210</v>
      </c>
      <c r="F254" s="58">
        <f>F257+F260</f>
        <v>610000</v>
      </c>
      <c r="G254" s="58"/>
      <c r="H254" s="58"/>
    </row>
    <row r="255" spans="2:8" x14ac:dyDescent="0.25">
      <c r="B255" s="47"/>
      <c r="C255" s="47"/>
      <c r="D255" s="35"/>
      <c r="E255" s="46" t="s">
        <v>29</v>
      </c>
      <c r="F255" s="12"/>
      <c r="G255" s="12"/>
      <c r="H255" s="12"/>
    </row>
    <row r="256" spans="2:8" x14ac:dyDescent="0.25">
      <c r="B256" s="47"/>
      <c r="C256" s="47"/>
      <c r="D256" s="35"/>
      <c r="E256" s="46" t="s">
        <v>168</v>
      </c>
      <c r="F256" s="12"/>
      <c r="G256" s="12"/>
      <c r="H256" s="12"/>
    </row>
    <row r="257" spans="2:8" x14ac:dyDescent="0.25">
      <c r="B257" s="45">
        <v>3</v>
      </c>
      <c r="C257" s="45"/>
      <c r="D257" s="31"/>
      <c r="E257" s="38" t="s">
        <v>6</v>
      </c>
      <c r="F257" s="10">
        <f>F258</f>
        <v>10000</v>
      </c>
      <c r="G257" s="10"/>
      <c r="H257" s="10"/>
    </row>
    <row r="258" spans="2:8" x14ac:dyDescent="0.25">
      <c r="B258" s="45"/>
      <c r="C258" s="30">
        <v>32</v>
      </c>
      <c r="D258" s="31"/>
      <c r="E258" s="38" t="s">
        <v>11</v>
      </c>
      <c r="F258" s="10">
        <f>F259</f>
        <v>10000</v>
      </c>
      <c r="G258" s="10"/>
      <c r="H258" s="10"/>
    </row>
    <row r="259" spans="2:8" x14ac:dyDescent="0.25">
      <c r="B259" s="45"/>
      <c r="C259" s="45"/>
      <c r="D259" s="31">
        <v>323</v>
      </c>
      <c r="E259" s="46" t="s">
        <v>13</v>
      </c>
      <c r="F259" s="12">
        <v>10000</v>
      </c>
      <c r="G259" s="12"/>
      <c r="H259" s="12"/>
    </row>
    <row r="260" spans="2:8" ht="26.25" x14ac:dyDescent="0.25">
      <c r="B260" s="30">
        <v>4</v>
      </c>
      <c r="C260" s="30"/>
      <c r="D260" s="31"/>
      <c r="E260" s="38" t="s">
        <v>141</v>
      </c>
      <c r="F260" s="10">
        <f>F261</f>
        <v>600000</v>
      </c>
      <c r="G260" s="10"/>
      <c r="H260" s="10"/>
    </row>
    <row r="261" spans="2:8" ht="26.25" x14ac:dyDescent="0.25">
      <c r="B261" s="30"/>
      <c r="C261" s="30">
        <v>42</v>
      </c>
      <c r="D261" s="31"/>
      <c r="E261" s="38" t="s">
        <v>40</v>
      </c>
      <c r="F261" s="10">
        <f>F262</f>
        <v>600000</v>
      </c>
      <c r="G261" s="10"/>
      <c r="H261" s="10"/>
    </row>
    <row r="262" spans="2:8" x14ac:dyDescent="0.25">
      <c r="B262" s="45"/>
      <c r="C262" s="45"/>
      <c r="D262" s="31">
        <v>421</v>
      </c>
      <c r="E262" s="46" t="s">
        <v>49</v>
      </c>
      <c r="F262" s="12">
        <v>600000</v>
      </c>
      <c r="G262" s="12"/>
      <c r="H262" s="12"/>
    </row>
    <row r="263" spans="2:8" ht="26.25" x14ac:dyDescent="0.25">
      <c r="B263" s="47"/>
      <c r="C263" s="47"/>
      <c r="D263" s="35"/>
      <c r="E263" s="93" t="s">
        <v>211</v>
      </c>
      <c r="F263" s="58">
        <f>F265</f>
        <v>4500</v>
      </c>
      <c r="G263" s="58">
        <f>G265</f>
        <v>4500</v>
      </c>
      <c r="H263" s="58">
        <f>H265</f>
        <v>4500</v>
      </c>
    </row>
    <row r="264" spans="2:8" x14ac:dyDescent="0.25">
      <c r="B264" s="47"/>
      <c r="C264" s="47"/>
      <c r="D264" s="35"/>
      <c r="E264" s="46" t="s">
        <v>29</v>
      </c>
      <c r="F264" s="12"/>
      <c r="G264" s="12"/>
      <c r="H264" s="12"/>
    </row>
    <row r="265" spans="2:8" x14ac:dyDescent="0.25">
      <c r="B265" s="30">
        <v>3</v>
      </c>
      <c r="C265" s="30"/>
      <c r="D265" s="31"/>
      <c r="E265" s="38" t="s">
        <v>6</v>
      </c>
      <c r="F265" s="10">
        <f>F266</f>
        <v>4500</v>
      </c>
      <c r="G265" s="10">
        <f>G266</f>
        <v>4500</v>
      </c>
      <c r="H265" s="10">
        <f>H266</f>
        <v>4500</v>
      </c>
    </row>
    <row r="266" spans="2:8" x14ac:dyDescent="0.25">
      <c r="B266" s="45"/>
      <c r="C266" s="30">
        <v>32</v>
      </c>
      <c r="D266" s="31"/>
      <c r="E266" s="38" t="s">
        <v>11</v>
      </c>
      <c r="F266" s="10">
        <f>F267</f>
        <v>4500</v>
      </c>
      <c r="G266" s="10">
        <v>4500</v>
      </c>
      <c r="H266" s="10">
        <v>4500</v>
      </c>
    </row>
    <row r="267" spans="2:8" x14ac:dyDescent="0.25">
      <c r="B267" s="169"/>
      <c r="C267" s="169"/>
      <c r="D267" s="172">
        <v>323</v>
      </c>
      <c r="E267" s="46" t="s">
        <v>13</v>
      </c>
      <c r="F267" s="12">
        <v>4500</v>
      </c>
      <c r="G267" s="12"/>
      <c r="H267" s="12"/>
    </row>
    <row r="268" spans="2:8" x14ac:dyDescent="0.25">
      <c r="B268" s="175"/>
      <c r="C268" s="175"/>
      <c r="D268" s="176"/>
      <c r="E268" s="170" t="s">
        <v>212</v>
      </c>
      <c r="F268" s="58">
        <f>F270</f>
        <v>10000</v>
      </c>
      <c r="G268" s="58">
        <f>G270</f>
        <v>10000</v>
      </c>
      <c r="H268" s="58">
        <f>H270</f>
        <v>10000</v>
      </c>
    </row>
    <row r="269" spans="2:8" x14ac:dyDescent="0.25">
      <c r="B269" s="174"/>
      <c r="C269" s="174"/>
      <c r="D269" s="177"/>
      <c r="E269" s="171" t="s">
        <v>29</v>
      </c>
      <c r="F269" s="12"/>
      <c r="G269" s="12"/>
      <c r="H269" s="12"/>
    </row>
    <row r="270" spans="2:8" x14ac:dyDescent="0.25">
      <c r="B270" s="173">
        <v>3</v>
      </c>
      <c r="C270" s="173"/>
      <c r="D270" s="91"/>
      <c r="E270" s="38" t="s">
        <v>6</v>
      </c>
      <c r="F270" s="10">
        <f>F271</f>
        <v>10000</v>
      </c>
      <c r="G270" s="10">
        <f>G271</f>
        <v>10000</v>
      </c>
      <c r="H270" s="10">
        <f>H271</f>
        <v>10000</v>
      </c>
    </row>
    <row r="271" spans="2:8" x14ac:dyDescent="0.25">
      <c r="B271" s="30"/>
      <c r="C271" s="30">
        <v>32</v>
      </c>
      <c r="D271" s="31"/>
      <c r="E271" s="38" t="s">
        <v>11</v>
      </c>
      <c r="F271" s="10">
        <f>F272</f>
        <v>10000</v>
      </c>
      <c r="G271" s="10">
        <v>10000</v>
      </c>
      <c r="H271" s="10">
        <v>10000</v>
      </c>
    </row>
    <row r="272" spans="2:8" x14ac:dyDescent="0.25">
      <c r="B272" s="45"/>
      <c r="C272" s="45"/>
      <c r="D272" s="31">
        <v>323</v>
      </c>
      <c r="E272" s="46" t="s">
        <v>13</v>
      </c>
      <c r="F272" s="12">
        <v>10000</v>
      </c>
      <c r="G272" s="12"/>
      <c r="H272" s="12"/>
    </row>
    <row r="273" spans="2:8" ht="25.5" x14ac:dyDescent="0.25">
      <c r="B273" s="21"/>
      <c r="C273" s="21"/>
      <c r="D273" s="21"/>
      <c r="E273" s="141" t="s">
        <v>27</v>
      </c>
      <c r="F273" s="22">
        <f>F275</f>
        <v>227500</v>
      </c>
      <c r="G273" s="22">
        <f t="shared" ref="G273:H273" si="11">G275</f>
        <v>107500</v>
      </c>
      <c r="H273" s="22">
        <f t="shared" si="11"/>
        <v>107500</v>
      </c>
    </row>
    <row r="274" spans="2:8" ht="25.5" x14ac:dyDescent="0.25">
      <c r="B274" s="11"/>
      <c r="C274" s="11"/>
      <c r="D274" s="11"/>
      <c r="E274" s="132" t="s">
        <v>28</v>
      </c>
      <c r="F274" s="10"/>
      <c r="G274" s="10"/>
      <c r="H274" s="10"/>
    </row>
    <row r="275" spans="2:8" ht="25.5" x14ac:dyDescent="0.25">
      <c r="B275" s="23"/>
      <c r="C275" s="23"/>
      <c r="D275" s="23"/>
      <c r="E275" s="142" t="s">
        <v>112</v>
      </c>
      <c r="F275" s="24">
        <f>F276+F281+F289+F294</f>
        <v>227500</v>
      </c>
      <c r="G275" s="24">
        <f>G276+G281+G289+G294</f>
        <v>107500</v>
      </c>
      <c r="H275" s="24">
        <f>H276+H281+H289+H294</f>
        <v>107500</v>
      </c>
    </row>
    <row r="276" spans="2:8" x14ac:dyDescent="0.25">
      <c r="B276" s="42"/>
      <c r="C276" s="42"/>
      <c r="D276" s="43"/>
      <c r="E276" s="44" t="s">
        <v>113</v>
      </c>
      <c r="F276" s="27">
        <f>F278</f>
        <v>10000</v>
      </c>
      <c r="G276" s="27">
        <f>G278</f>
        <v>3000</v>
      </c>
      <c r="H276" s="27">
        <f>H278</f>
        <v>3000</v>
      </c>
    </row>
    <row r="277" spans="2:8" x14ac:dyDescent="0.25">
      <c r="B277" s="42"/>
      <c r="C277" s="42"/>
      <c r="D277" s="43"/>
      <c r="E277" s="28" t="s">
        <v>29</v>
      </c>
      <c r="F277" s="29"/>
      <c r="G277" s="29"/>
      <c r="H277" s="134"/>
    </row>
    <row r="278" spans="2:8" x14ac:dyDescent="0.25">
      <c r="B278" s="30">
        <v>3</v>
      </c>
      <c r="C278" s="30"/>
      <c r="D278" s="30"/>
      <c r="E278" s="30" t="s">
        <v>6</v>
      </c>
      <c r="F278" s="10">
        <f>F279</f>
        <v>10000</v>
      </c>
      <c r="G278" s="10">
        <f t="shared" ref="G278:H278" si="12">G279</f>
        <v>3000</v>
      </c>
      <c r="H278" s="10">
        <f t="shared" si="12"/>
        <v>3000</v>
      </c>
    </row>
    <row r="279" spans="2:8" x14ac:dyDescent="0.25">
      <c r="B279" s="30"/>
      <c r="C279" s="30">
        <v>38</v>
      </c>
      <c r="D279" s="30"/>
      <c r="E279" s="30" t="s">
        <v>15</v>
      </c>
      <c r="F279" s="10">
        <f>F280</f>
        <v>10000</v>
      </c>
      <c r="G279" s="10">
        <v>3000</v>
      </c>
      <c r="H279" s="10">
        <v>3000</v>
      </c>
    </row>
    <row r="280" spans="2:8" x14ac:dyDescent="0.25">
      <c r="B280" s="45"/>
      <c r="C280" s="45"/>
      <c r="D280" s="31">
        <v>381</v>
      </c>
      <c r="E280" s="46" t="s">
        <v>30</v>
      </c>
      <c r="F280" s="12">
        <v>10000</v>
      </c>
      <c r="G280" s="12"/>
      <c r="H280" s="12"/>
    </row>
    <row r="281" spans="2:8" x14ac:dyDescent="0.25">
      <c r="B281" s="42"/>
      <c r="C281" s="42"/>
      <c r="D281" s="43"/>
      <c r="E281" s="44" t="s">
        <v>31</v>
      </c>
      <c r="F281" s="27">
        <f>F283</f>
        <v>209000</v>
      </c>
      <c r="G281" s="27">
        <f>G283</f>
        <v>96000</v>
      </c>
      <c r="H281" s="27">
        <f>H283</f>
        <v>96000</v>
      </c>
    </row>
    <row r="282" spans="2:8" x14ac:dyDescent="0.25">
      <c r="B282" s="42"/>
      <c r="C282" s="42"/>
      <c r="D282" s="43"/>
      <c r="E282" s="28" t="s">
        <v>166</v>
      </c>
      <c r="F282" s="29"/>
      <c r="G282" s="29"/>
      <c r="H282" s="134"/>
    </row>
    <row r="283" spans="2:8" x14ac:dyDescent="0.25">
      <c r="B283" s="30">
        <v>3</v>
      </c>
      <c r="C283" s="30"/>
      <c r="D283" s="30"/>
      <c r="E283" s="30" t="s">
        <v>6</v>
      </c>
      <c r="F283" s="10">
        <f>F284+F286</f>
        <v>209000</v>
      </c>
      <c r="G283" s="10">
        <f t="shared" ref="G283:H283" si="13">G284+G286</f>
        <v>96000</v>
      </c>
      <c r="H283" s="10">
        <f t="shared" si="13"/>
        <v>96000</v>
      </c>
    </row>
    <row r="284" spans="2:8" ht="26.25" x14ac:dyDescent="0.25">
      <c r="B284" s="30"/>
      <c r="C284" s="30">
        <v>36</v>
      </c>
      <c r="D284" s="30"/>
      <c r="E284" s="38" t="s">
        <v>32</v>
      </c>
      <c r="F284" s="10">
        <f>F285</f>
        <v>40000</v>
      </c>
      <c r="G284" s="10">
        <v>40000</v>
      </c>
      <c r="H284" s="10">
        <v>40000</v>
      </c>
    </row>
    <row r="285" spans="2:8" x14ac:dyDescent="0.25">
      <c r="B285" s="30"/>
      <c r="C285" s="30"/>
      <c r="D285" s="31">
        <v>363</v>
      </c>
      <c r="E285" s="31" t="s">
        <v>33</v>
      </c>
      <c r="F285" s="12">
        <v>40000</v>
      </c>
      <c r="G285" s="12"/>
      <c r="H285" s="12"/>
    </row>
    <row r="286" spans="2:8" x14ac:dyDescent="0.25">
      <c r="B286" s="30"/>
      <c r="C286" s="30">
        <v>38</v>
      </c>
      <c r="D286" s="30"/>
      <c r="E286" s="30" t="s">
        <v>15</v>
      </c>
      <c r="F286" s="10">
        <f>F287+F288</f>
        <v>169000</v>
      </c>
      <c r="G286" s="10">
        <v>56000</v>
      </c>
      <c r="H286" s="10">
        <v>56000</v>
      </c>
    </row>
    <row r="287" spans="2:8" x14ac:dyDescent="0.25">
      <c r="B287" s="45"/>
      <c r="C287" s="45"/>
      <c r="D287" s="31">
        <v>381</v>
      </c>
      <c r="E287" s="46" t="s">
        <v>30</v>
      </c>
      <c r="F287" s="12">
        <v>69000</v>
      </c>
      <c r="G287" s="12"/>
      <c r="H287" s="12"/>
    </row>
    <row r="288" spans="2:8" x14ac:dyDescent="0.25">
      <c r="B288" s="45"/>
      <c r="C288" s="45"/>
      <c r="D288" s="31">
        <v>382</v>
      </c>
      <c r="E288" s="46" t="s">
        <v>206</v>
      </c>
      <c r="F288" s="12">
        <v>100000</v>
      </c>
      <c r="G288" s="12"/>
      <c r="H288" s="12"/>
    </row>
    <row r="289" spans="2:8" ht="26.25" x14ac:dyDescent="0.25">
      <c r="B289" s="42"/>
      <c r="C289" s="42"/>
      <c r="D289" s="42"/>
      <c r="E289" s="178" t="s">
        <v>114</v>
      </c>
      <c r="F289" s="27">
        <f>F291</f>
        <v>1000</v>
      </c>
      <c r="G289" s="27">
        <f>G291</f>
        <v>1000</v>
      </c>
      <c r="H289" s="27">
        <f>H291</f>
        <v>1000</v>
      </c>
    </row>
    <row r="290" spans="2:8" x14ac:dyDescent="0.25">
      <c r="B290" s="42"/>
      <c r="C290" s="42"/>
      <c r="D290" s="42"/>
      <c r="E290" s="28" t="s">
        <v>29</v>
      </c>
      <c r="F290" s="29"/>
      <c r="G290" s="29"/>
      <c r="H290" s="134"/>
    </row>
    <row r="291" spans="2:8" x14ac:dyDescent="0.25">
      <c r="B291" s="30">
        <v>3</v>
      </c>
      <c r="C291" s="30"/>
      <c r="D291" s="30"/>
      <c r="E291" s="30" t="s">
        <v>6</v>
      </c>
      <c r="F291" s="10">
        <f>F292</f>
        <v>1000</v>
      </c>
      <c r="G291" s="10">
        <f t="shared" ref="G291:H291" si="14">G292</f>
        <v>1000</v>
      </c>
      <c r="H291" s="10">
        <f t="shared" si="14"/>
        <v>1000</v>
      </c>
    </row>
    <row r="292" spans="2:8" x14ac:dyDescent="0.25">
      <c r="B292" s="30"/>
      <c r="C292" s="30">
        <v>38</v>
      </c>
      <c r="D292" s="30"/>
      <c r="E292" s="30" t="s">
        <v>15</v>
      </c>
      <c r="F292" s="10">
        <f>F293</f>
        <v>1000</v>
      </c>
      <c r="G292" s="10">
        <v>1000</v>
      </c>
      <c r="H292" s="10">
        <v>1000</v>
      </c>
    </row>
    <row r="293" spans="2:8" x14ac:dyDescent="0.25">
      <c r="B293" s="45"/>
      <c r="C293" s="45"/>
      <c r="D293" s="31">
        <v>381</v>
      </c>
      <c r="E293" s="46" t="s">
        <v>30</v>
      </c>
      <c r="F293" s="12">
        <v>1000</v>
      </c>
      <c r="G293" s="12"/>
      <c r="H293" s="12"/>
    </row>
    <row r="294" spans="2:8" x14ac:dyDescent="0.25">
      <c r="B294" s="42"/>
      <c r="C294" s="42"/>
      <c r="D294" s="42"/>
      <c r="E294" s="48" t="s">
        <v>183</v>
      </c>
      <c r="F294" s="27">
        <f>F296</f>
        <v>7500</v>
      </c>
      <c r="G294" s="27">
        <f>G296</f>
        <v>7500</v>
      </c>
      <c r="H294" s="27">
        <f>H296</f>
        <v>7500</v>
      </c>
    </row>
    <row r="295" spans="2:8" x14ac:dyDescent="0.25">
      <c r="B295" s="42"/>
      <c r="C295" s="42"/>
      <c r="D295" s="42"/>
      <c r="E295" s="28" t="s">
        <v>29</v>
      </c>
      <c r="F295" s="29"/>
      <c r="G295" s="29"/>
      <c r="H295" s="134"/>
    </row>
    <row r="296" spans="2:8" x14ac:dyDescent="0.25">
      <c r="B296" s="30">
        <v>3</v>
      </c>
      <c r="C296" s="30"/>
      <c r="D296" s="30"/>
      <c r="E296" s="30" t="s">
        <v>6</v>
      </c>
      <c r="F296" s="10">
        <f>F297</f>
        <v>7500</v>
      </c>
      <c r="G296" s="10">
        <f t="shared" ref="G296:H296" si="15">G297</f>
        <v>7500</v>
      </c>
      <c r="H296" s="10">
        <f t="shared" si="15"/>
        <v>7500</v>
      </c>
    </row>
    <row r="297" spans="2:8" x14ac:dyDescent="0.25">
      <c r="B297" s="30"/>
      <c r="C297" s="30">
        <v>38</v>
      </c>
      <c r="D297" s="30"/>
      <c r="E297" s="30" t="s">
        <v>15</v>
      </c>
      <c r="F297" s="10">
        <f>F298</f>
        <v>7500</v>
      </c>
      <c r="G297" s="10">
        <v>7500</v>
      </c>
      <c r="H297" s="10">
        <v>7500</v>
      </c>
    </row>
    <row r="298" spans="2:8" x14ac:dyDescent="0.25">
      <c r="B298" s="45"/>
      <c r="C298" s="45"/>
      <c r="D298" s="31">
        <v>381</v>
      </c>
      <c r="E298" s="46" t="s">
        <v>30</v>
      </c>
      <c r="F298" s="12">
        <v>7500</v>
      </c>
      <c r="G298" s="12"/>
      <c r="H298" s="12"/>
    </row>
    <row r="299" spans="2:8" ht="25.5" x14ac:dyDescent="0.25">
      <c r="B299" s="49"/>
      <c r="C299" s="49"/>
      <c r="D299" s="49"/>
      <c r="E299" s="143" t="s">
        <v>34</v>
      </c>
      <c r="F299" s="22">
        <f>F301</f>
        <v>1437756</v>
      </c>
      <c r="G299" s="22">
        <f>G301</f>
        <v>1000820</v>
      </c>
      <c r="H299" s="22">
        <f t="shared" ref="H299" si="16">H301</f>
        <v>793909</v>
      </c>
    </row>
    <row r="300" spans="2:8" ht="25.5" x14ac:dyDescent="0.25">
      <c r="B300" s="30"/>
      <c r="C300" s="30"/>
      <c r="D300" s="30"/>
      <c r="E300" s="144" t="s">
        <v>35</v>
      </c>
      <c r="F300" s="10"/>
      <c r="G300" s="10"/>
      <c r="H300" s="10"/>
    </row>
    <row r="301" spans="2:8" ht="25.5" x14ac:dyDescent="0.25">
      <c r="B301" s="50"/>
      <c r="C301" s="50"/>
      <c r="D301" s="50"/>
      <c r="E301" s="145" t="s">
        <v>36</v>
      </c>
      <c r="F301" s="24">
        <f>F302+F309+F318+F323+F331+F338+F343+F348+F353+F358+F363+F367</f>
        <v>1437756</v>
      </c>
      <c r="G301" s="24">
        <f>G302+G309+G318+G323+G331+G338+G348+G343+G353+G358+G363+G367</f>
        <v>1000820</v>
      </c>
      <c r="H301" s="24">
        <f>H302+H309+H318+H323+H331+H338+H348+H343+H353+H358+H363+H367</f>
        <v>793909</v>
      </c>
    </row>
    <row r="302" spans="2:8" x14ac:dyDescent="0.25">
      <c r="B302" s="32"/>
      <c r="C302" s="32"/>
      <c r="D302" s="32"/>
      <c r="E302" s="41" t="s">
        <v>136</v>
      </c>
      <c r="F302" s="27">
        <f>F304</f>
        <v>145000</v>
      </c>
      <c r="G302" s="27">
        <f>G304</f>
        <v>155000</v>
      </c>
      <c r="H302" s="27">
        <f>H304</f>
        <v>155000</v>
      </c>
    </row>
    <row r="303" spans="2:8" x14ac:dyDescent="0.25">
      <c r="B303" s="32"/>
      <c r="C303" s="32"/>
      <c r="D303" s="32"/>
      <c r="E303" s="28" t="s">
        <v>29</v>
      </c>
      <c r="F303" s="29"/>
      <c r="G303" s="29"/>
      <c r="H303" s="134"/>
    </row>
    <row r="304" spans="2:8" x14ac:dyDescent="0.25">
      <c r="B304" s="30">
        <v>3</v>
      </c>
      <c r="C304" s="30"/>
      <c r="D304" s="30"/>
      <c r="E304" s="30" t="s">
        <v>6</v>
      </c>
      <c r="F304" s="10">
        <f>F305+F307</f>
        <v>145000</v>
      </c>
      <c r="G304" s="10">
        <f t="shared" ref="G304:H304" si="17">G305+G307</f>
        <v>155000</v>
      </c>
      <c r="H304" s="10">
        <f t="shared" si="17"/>
        <v>155000</v>
      </c>
    </row>
    <row r="305" spans="2:8" x14ac:dyDescent="0.25">
      <c r="B305" s="30"/>
      <c r="C305" s="30">
        <v>35</v>
      </c>
      <c r="D305" s="30"/>
      <c r="E305" s="30" t="s">
        <v>37</v>
      </c>
      <c r="F305" s="10">
        <f>F306</f>
        <v>140000</v>
      </c>
      <c r="G305" s="10">
        <v>150000</v>
      </c>
      <c r="H305" s="10">
        <f>145000+5000</f>
        <v>150000</v>
      </c>
    </row>
    <row r="306" spans="2:8" x14ac:dyDescent="0.25">
      <c r="B306" s="45"/>
      <c r="C306" s="45"/>
      <c r="D306" s="31">
        <v>352</v>
      </c>
      <c r="E306" s="46" t="s">
        <v>135</v>
      </c>
      <c r="F306" s="12">
        <v>140000</v>
      </c>
      <c r="G306" s="12"/>
      <c r="H306" s="12"/>
    </row>
    <row r="307" spans="2:8" x14ac:dyDescent="0.25">
      <c r="B307" s="45"/>
      <c r="C307" s="30">
        <v>38</v>
      </c>
      <c r="D307" s="31"/>
      <c r="E307" s="38" t="s">
        <v>15</v>
      </c>
      <c r="F307" s="10">
        <f>F308</f>
        <v>5000</v>
      </c>
      <c r="G307" s="10">
        <v>5000</v>
      </c>
      <c r="H307" s="10">
        <v>5000</v>
      </c>
    </row>
    <row r="308" spans="2:8" ht="26.25" x14ac:dyDescent="0.25">
      <c r="B308" s="11"/>
      <c r="C308" s="11"/>
      <c r="D308" s="11">
        <v>381</v>
      </c>
      <c r="E308" s="14" t="s">
        <v>38</v>
      </c>
      <c r="F308" s="12">
        <v>5000</v>
      </c>
      <c r="G308" s="12"/>
      <c r="H308" s="12"/>
    </row>
    <row r="309" spans="2:8" x14ac:dyDescent="0.25">
      <c r="B309" s="47"/>
      <c r="C309" s="35"/>
      <c r="D309" s="35"/>
      <c r="E309" s="149" t="s">
        <v>41</v>
      </c>
      <c r="F309" s="27">
        <f>F312+F315</f>
        <v>820000</v>
      </c>
      <c r="G309" s="27">
        <f t="shared" ref="G309:H309" si="18">G312</f>
        <v>518820</v>
      </c>
      <c r="H309" s="27">
        <f t="shared" si="18"/>
        <v>348909</v>
      </c>
    </row>
    <row r="310" spans="2:8" x14ac:dyDescent="0.25">
      <c r="B310" s="47"/>
      <c r="C310" s="35"/>
      <c r="D310" s="35"/>
      <c r="E310" s="28" t="s">
        <v>142</v>
      </c>
      <c r="F310" s="29"/>
      <c r="G310" s="29"/>
      <c r="H310" s="134"/>
    </row>
    <row r="311" spans="2:8" x14ac:dyDescent="0.25">
      <c r="B311" s="47"/>
      <c r="C311" s="35"/>
      <c r="D311" s="35"/>
      <c r="E311" s="28" t="s">
        <v>168</v>
      </c>
      <c r="F311" s="29"/>
      <c r="G311" s="29"/>
      <c r="H311" s="134"/>
    </row>
    <row r="312" spans="2:8" ht="26.25" x14ac:dyDescent="0.25">
      <c r="B312" s="30">
        <v>4</v>
      </c>
      <c r="C312" s="30"/>
      <c r="D312" s="30"/>
      <c r="E312" s="38" t="s">
        <v>39</v>
      </c>
      <c r="F312" s="10">
        <f>F313</f>
        <v>800000</v>
      </c>
      <c r="G312" s="10">
        <f>G313</f>
        <v>518820</v>
      </c>
      <c r="H312" s="10">
        <f t="shared" ref="H312" si="19">H313</f>
        <v>348909</v>
      </c>
    </row>
    <row r="313" spans="2:8" ht="26.25" x14ac:dyDescent="0.25">
      <c r="B313" s="31"/>
      <c r="C313" s="30">
        <v>42</v>
      </c>
      <c r="D313" s="31"/>
      <c r="E313" s="38" t="s">
        <v>40</v>
      </c>
      <c r="F313" s="85">
        <f>F314</f>
        <v>800000</v>
      </c>
      <c r="G313" s="10">
        <v>518820</v>
      </c>
      <c r="H313" s="10">
        <v>348909</v>
      </c>
    </row>
    <row r="314" spans="2:8" ht="26.25" x14ac:dyDescent="0.25">
      <c r="B314" s="31"/>
      <c r="C314" s="31"/>
      <c r="D314" s="31">
        <v>421</v>
      </c>
      <c r="E314" s="46" t="s">
        <v>213</v>
      </c>
      <c r="F314" s="56">
        <v>800000</v>
      </c>
      <c r="G314" s="12"/>
      <c r="H314" s="12"/>
    </row>
    <row r="315" spans="2:8" x14ac:dyDescent="0.25">
      <c r="B315" s="30">
        <v>3</v>
      </c>
      <c r="C315" s="30"/>
      <c r="D315" s="30"/>
      <c r="E315" s="38" t="s">
        <v>6</v>
      </c>
      <c r="F315" s="85">
        <f>F316</f>
        <v>20000</v>
      </c>
      <c r="G315" s="10"/>
      <c r="H315" s="10"/>
    </row>
    <row r="316" spans="2:8" x14ac:dyDescent="0.25">
      <c r="B316" s="30"/>
      <c r="C316" s="30">
        <v>32</v>
      </c>
      <c r="D316" s="30"/>
      <c r="E316" s="38" t="s">
        <v>11</v>
      </c>
      <c r="F316" s="85">
        <f>F317</f>
        <v>20000</v>
      </c>
      <c r="G316" s="10"/>
      <c r="H316" s="10"/>
    </row>
    <row r="317" spans="2:8" x14ac:dyDescent="0.25">
      <c r="B317" s="31"/>
      <c r="C317" s="31"/>
      <c r="D317" s="31">
        <v>323</v>
      </c>
      <c r="E317" s="46" t="s">
        <v>13</v>
      </c>
      <c r="F317" s="56">
        <v>20000</v>
      </c>
      <c r="G317" s="12"/>
      <c r="H317" s="12"/>
    </row>
    <row r="318" spans="2:8" x14ac:dyDescent="0.25">
      <c r="B318" s="51"/>
      <c r="C318" s="52"/>
      <c r="D318" s="52"/>
      <c r="E318" s="147" t="s">
        <v>42</v>
      </c>
      <c r="F318" s="148">
        <f>F320</f>
        <v>10000</v>
      </c>
      <c r="G318" s="148">
        <f>G320</f>
        <v>7000</v>
      </c>
      <c r="H318" s="148">
        <f>H320</f>
        <v>10000</v>
      </c>
    </row>
    <row r="319" spans="2:8" x14ac:dyDescent="0.25">
      <c r="B319" s="53"/>
      <c r="C319" s="35"/>
      <c r="D319" s="35"/>
      <c r="E319" s="34" t="s">
        <v>29</v>
      </c>
      <c r="F319" s="29"/>
      <c r="G319" s="29"/>
      <c r="H319" s="134"/>
    </row>
    <row r="320" spans="2:8" x14ac:dyDescent="0.25">
      <c r="B320" s="54">
        <v>3</v>
      </c>
      <c r="C320" s="54"/>
      <c r="D320" s="54"/>
      <c r="E320" s="54" t="s">
        <v>6</v>
      </c>
      <c r="F320" s="10">
        <f t="shared" ref="F320:H321" si="20">F321</f>
        <v>10000</v>
      </c>
      <c r="G320" s="10">
        <f t="shared" si="20"/>
        <v>7000</v>
      </c>
      <c r="H320" s="10">
        <f t="shared" si="20"/>
        <v>10000</v>
      </c>
    </row>
    <row r="321" spans="2:8" x14ac:dyDescent="0.25">
      <c r="B321" s="54"/>
      <c r="C321" s="54">
        <v>37</v>
      </c>
      <c r="D321" s="54"/>
      <c r="E321" s="54" t="s">
        <v>43</v>
      </c>
      <c r="F321" s="10">
        <f t="shared" si="20"/>
        <v>10000</v>
      </c>
      <c r="G321" s="10">
        <v>7000</v>
      </c>
      <c r="H321" s="10">
        <v>10000</v>
      </c>
    </row>
    <row r="322" spans="2:8" x14ac:dyDescent="0.25">
      <c r="B322" s="55"/>
      <c r="C322" s="31"/>
      <c r="D322" s="31">
        <v>372</v>
      </c>
      <c r="E322" s="31" t="s">
        <v>44</v>
      </c>
      <c r="F322" s="12">
        <v>10000</v>
      </c>
      <c r="G322" s="12"/>
      <c r="H322" s="12"/>
    </row>
    <row r="323" spans="2:8" ht="26.25" x14ac:dyDescent="0.25">
      <c r="B323" s="32"/>
      <c r="C323" s="32"/>
      <c r="D323" s="32"/>
      <c r="E323" s="41" t="s">
        <v>45</v>
      </c>
      <c r="F323" s="27">
        <f>F326</f>
        <v>152000</v>
      </c>
      <c r="G323" s="27">
        <f>G326</f>
        <v>100000</v>
      </c>
      <c r="H323" s="27">
        <f>H326</f>
        <v>130000</v>
      </c>
    </row>
    <row r="324" spans="2:8" x14ac:dyDescent="0.25">
      <c r="B324" s="32"/>
      <c r="C324" s="32"/>
      <c r="D324" s="32"/>
      <c r="E324" s="28" t="s">
        <v>142</v>
      </c>
      <c r="F324" s="29"/>
      <c r="G324" s="29"/>
      <c r="H324" s="134"/>
    </row>
    <row r="325" spans="2:8" x14ac:dyDescent="0.25">
      <c r="B325" s="32"/>
      <c r="C325" s="32"/>
      <c r="D325" s="32"/>
      <c r="E325" s="28" t="s">
        <v>214</v>
      </c>
      <c r="F325" s="29"/>
      <c r="G325" s="29"/>
      <c r="H325" s="134"/>
    </row>
    <row r="326" spans="2:8" x14ac:dyDescent="0.25">
      <c r="B326" s="30">
        <v>3</v>
      </c>
      <c r="C326" s="30"/>
      <c r="D326" s="30"/>
      <c r="E326" s="30" t="s">
        <v>6</v>
      </c>
      <c r="F326" s="10">
        <f>F327</f>
        <v>152000</v>
      </c>
      <c r="G326" s="10">
        <f t="shared" ref="G326:H326" si="21">G327</f>
        <v>100000</v>
      </c>
      <c r="H326" s="10">
        <f t="shared" si="21"/>
        <v>130000</v>
      </c>
    </row>
    <row r="327" spans="2:8" x14ac:dyDescent="0.25">
      <c r="B327" s="30"/>
      <c r="C327" s="30">
        <v>32</v>
      </c>
      <c r="D327" s="30"/>
      <c r="E327" s="30" t="s">
        <v>11</v>
      </c>
      <c r="F327" s="10">
        <f>F328+F329+F330</f>
        <v>152000</v>
      </c>
      <c r="G327" s="10">
        <v>100000</v>
      </c>
      <c r="H327" s="10">
        <v>130000</v>
      </c>
    </row>
    <row r="328" spans="2:8" x14ac:dyDescent="0.25">
      <c r="B328" s="31"/>
      <c r="C328" s="31"/>
      <c r="D328" s="31">
        <v>322</v>
      </c>
      <c r="E328" s="31" t="s">
        <v>22</v>
      </c>
      <c r="F328" s="12">
        <v>7000</v>
      </c>
      <c r="G328" s="12"/>
      <c r="H328" s="12"/>
    </row>
    <row r="329" spans="2:8" x14ac:dyDescent="0.25">
      <c r="B329" s="31"/>
      <c r="C329" s="31"/>
      <c r="D329" s="31">
        <v>323</v>
      </c>
      <c r="E329" s="31" t="s">
        <v>13</v>
      </c>
      <c r="F329" s="12">
        <v>140000</v>
      </c>
      <c r="G329" s="12"/>
      <c r="H329" s="12"/>
    </row>
    <row r="330" spans="2:8" x14ac:dyDescent="0.25">
      <c r="B330" s="11"/>
      <c r="C330" s="11"/>
      <c r="D330" s="11">
        <v>329</v>
      </c>
      <c r="E330" s="14" t="s">
        <v>14</v>
      </c>
      <c r="F330" s="12">
        <v>5000</v>
      </c>
      <c r="G330" s="12"/>
      <c r="H330" s="12"/>
    </row>
    <row r="331" spans="2:8" x14ac:dyDescent="0.25">
      <c r="B331" s="32"/>
      <c r="C331" s="32"/>
      <c r="D331" s="32"/>
      <c r="E331" s="41" t="s">
        <v>46</v>
      </c>
      <c r="F331" s="27">
        <f>F333</f>
        <v>35856</v>
      </c>
      <c r="G331" s="27">
        <f>G333</f>
        <v>30000</v>
      </c>
      <c r="H331" s="27">
        <f t="shared" ref="H331" si="22">H333</f>
        <v>50000</v>
      </c>
    </row>
    <row r="332" spans="2:8" x14ac:dyDescent="0.25">
      <c r="B332" s="32"/>
      <c r="C332" s="32"/>
      <c r="D332" s="32"/>
      <c r="E332" s="28" t="s">
        <v>29</v>
      </c>
      <c r="F332" s="29"/>
      <c r="G332" s="29"/>
      <c r="H332" s="134"/>
    </row>
    <row r="333" spans="2:8" x14ac:dyDescent="0.25">
      <c r="B333" s="30">
        <v>3</v>
      </c>
      <c r="C333" s="30"/>
      <c r="D333" s="30"/>
      <c r="E333" s="30" t="s">
        <v>6</v>
      </c>
      <c r="F333" s="10">
        <f>F334</f>
        <v>35856</v>
      </c>
      <c r="G333" s="10">
        <f t="shared" ref="G333:H333" si="23">G334</f>
        <v>30000</v>
      </c>
      <c r="H333" s="10">
        <f t="shared" si="23"/>
        <v>50000</v>
      </c>
    </row>
    <row r="334" spans="2:8" x14ac:dyDescent="0.25">
      <c r="B334" s="30"/>
      <c r="C334" s="30">
        <v>32</v>
      </c>
      <c r="D334" s="30"/>
      <c r="E334" s="30" t="s">
        <v>11</v>
      </c>
      <c r="F334" s="10">
        <f>F335+F336+F337</f>
        <v>35856</v>
      </c>
      <c r="G334" s="10">
        <v>30000</v>
      </c>
      <c r="H334" s="10">
        <v>50000</v>
      </c>
    </row>
    <row r="335" spans="2:8" x14ac:dyDescent="0.25">
      <c r="B335" s="45"/>
      <c r="C335" s="45"/>
      <c r="D335" s="31">
        <v>322</v>
      </c>
      <c r="E335" s="31" t="s">
        <v>22</v>
      </c>
      <c r="F335" s="12">
        <v>10000</v>
      </c>
      <c r="G335" s="12"/>
      <c r="H335" s="12"/>
    </row>
    <row r="336" spans="2:8" x14ac:dyDescent="0.25">
      <c r="B336" s="11"/>
      <c r="C336" s="11"/>
      <c r="D336" s="11">
        <v>323</v>
      </c>
      <c r="E336" s="11" t="s">
        <v>13</v>
      </c>
      <c r="F336" s="56">
        <v>20856</v>
      </c>
      <c r="G336" s="12"/>
      <c r="H336" s="12"/>
    </row>
    <row r="337" spans="2:8" x14ac:dyDescent="0.25">
      <c r="B337" s="11"/>
      <c r="C337" s="11"/>
      <c r="D337" s="11">
        <v>329</v>
      </c>
      <c r="E337" s="14" t="s">
        <v>14</v>
      </c>
      <c r="F337" s="12">
        <v>5000</v>
      </c>
      <c r="G337" s="12"/>
      <c r="H337" s="12"/>
    </row>
    <row r="338" spans="2:8" x14ac:dyDescent="0.25">
      <c r="B338" s="42"/>
      <c r="C338" s="42"/>
      <c r="D338" s="42"/>
      <c r="E338" s="57" t="s">
        <v>115</v>
      </c>
      <c r="F338" s="58">
        <f>F340</f>
        <v>5000</v>
      </c>
      <c r="G338" s="58">
        <f>G340</f>
        <v>5000</v>
      </c>
      <c r="H338" s="58">
        <f>H340</f>
        <v>5000</v>
      </c>
    </row>
    <row r="339" spans="2:8" x14ac:dyDescent="0.25">
      <c r="B339" s="16"/>
      <c r="C339" s="16"/>
      <c r="D339" s="16"/>
      <c r="E339" s="62" t="s">
        <v>142</v>
      </c>
      <c r="F339" s="18"/>
      <c r="G339" s="18"/>
      <c r="H339" s="135"/>
    </row>
    <row r="340" spans="2:8" x14ac:dyDescent="0.25">
      <c r="B340" s="9">
        <v>3</v>
      </c>
      <c r="C340" s="9"/>
      <c r="D340" s="9"/>
      <c r="E340" s="15" t="s">
        <v>6</v>
      </c>
      <c r="F340" s="59">
        <f>F341</f>
        <v>5000</v>
      </c>
      <c r="G340" s="59">
        <f t="shared" ref="G340:H340" si="24">G341</f>
        <v>5000</v>
      </c>
      <c r="H340" s="59">
        <f t="shared" si="24"/>
        <v>5000</v>
      </c>
    </row>
    <row r="341" spans="2:8" x14ac:dyDescent="0.25">
      <c r="B341" s="9"/>
      <c r="C341" s="9">
        <v>32</v>
      </c>
      <c r="D341" s="9"/>
      <c r="E341" s="15" t="s">
        <v>11</v>
      </c>
      <c r="F341" s="10">
        <f>F342</f>
        <v>5000</v>
      </c>
      <c r="G341" s="10">
        <v>5000</v>
      </c>
      <c r="H341" s="10">
        <v>5000</v>
      </c>
    </row>
    <row r="342" spans="2:8" x14ac:dyDescent="0.25">
      <c r="B342" s="11"/>
      <c r="C342" s="11"/>
      <c r="D342" s="11">
        <v>323</v>
      </c>
      <c r="E342" s="11" t="s">
        <v>13</v>
      </c>
      <c r="F342" s="12">
        <v>5000</v>
      </c>
      <c r="G342" s="12"/>
      <c r="H342" s="12"/>
    </row>
    <row r="343" spans="2:8" ht="26.25" x14ac:dyDescent="0.25">
      <c r="B343" s="69"/>
      <c r="C343" s="69"/>
      <c r="D343" s="70"/>
      <c r="E343" s="71" t="s">
        <v>146</v>
      </c>
      <c r="F343" s="72">
        <f>F345</f>
        <v>40000</v>
      </c>
      <c r="G343" s="72">
        <f t="shared" ref="G343:H343" si="25">G345</f>
        <v>15000</v>
      </c>
      <c r="H343" s="72">
        <f t="shared" si="25"/>
        <v>0</v>
      </c>
    </row>
    <row r="344" spans="2:8" x14ac:dyDescent="0.25">
      <c r="B344" s="73"/>
      <c r="C344" s="73"/>
      <c r="D344" s="74"/>
      <c r="E344" s="102" t="s">
        <v>166</v>
      </c>
      <c r="F344" s="75"/>
      <c r="G344" s="75"/>
      <c r="H344" s="136"/>
    </row>
    <row r="345" spans="2:8" ht="26.25" x14ac:dyDescent="0.25">
      <c r="B345" s="76">
        <v>4</v>
      </c>
      <c r="C345" s="76"/>
      <c r="D345" s="76"/>
      <c r="E345" s="77" t="s">
        <v>39</v>
      </c>
      <c r="F345" s="78">
        <f>F346</f>
        <v>40000</v>
      </c>
      <c r="G345" s="78">
        <f>G346</f>
        <v>15000</v>
      </c>
      <c r="H345" s="78"/>
    </row>
    <row r="346" spans="2:8" ht="26.25" x14ac:dyDescent="0.25">
      <c r="B346" s="76"/>
      <c r="C346" s="76">
        <v>42</v>
      </c>
      <c r="D346" s="76"/>
      <c r="E346" s="77" t="s">
        <v>215</v>
      </c>
      <c r="F346" s="78">
        <f>F347</f>
        <v>40000</v>
      </c>
      <c r="G346" s="79">
        <v>15000</v>
      </c>
      <c r="H346" s="79"/>
    </row>
    <row r="347" spans="2:8" x14ac:dyDescent="0.25">
      <c r="B347" s="80"/>
      <c r="C347" s="81"/>
      <c r="D347" s="81">
        <v>426</v>
      </c>
      <c r="E347" s="82" t="s">
        <v>207</v>
      </c>
      <c r="F347" s="83">
        <v>40000</v>
      </c>
      <c r="G347" s="83"/>
      <c r="H347" s="83"/>
    </row>
    <row r="348" spans="2:8" ht="26.25" x14ac:dyDescent="0.25">
      <c r="B348" s="69"/>
      <c r="C348" s="69"/>
      <c r="D348" s="70"/>
      <c r="E348" s="71" t="s">
        <v>177</v>
      </c>
      <c r="F348" s="72">
        <f>F350</f>
        <v>45000</v>
      </c>
      <c r="G348" s="72">
        <f t="shared" ref="G348:H348" si="26">G350</f>
        <v>20000</v>
      </c>
      <c r="H348" s="72">
        <f t="shared" si="26"/>
        <v>0</v>
      </c>
    </row>
    <row r="349" spans="2:8" x14ac:dyDescent="0.25">
      <c r="B349" s="73"/>
      <c r="C349" s="73"/>
      <c r="D349" s="74"/>
      <c r="E349" s="102" t="s">
        <v>29</v>
      </c>
      <c r="F349" s="75"/>
      <c r="G349" s="75"/>
      <c r="H349" s="136"/>
    </row>
    <row r="350" spans="2:8" x14ac:dyDescent="0.25">
      <c r="B350" s="76">
        <v>3</v>
      </c>
      <c r="C350" s="76"/>
      <c r="D350" s="76"/>
      <c r="E350" s="77" t="s">
        <v>6</v>
      </c>
      <c r="F350" s="78">
        <f>F351</f>
        <v>45000</v>
      </c>
      <c r="G350" s="78">
        <f>G351</f>
        <v>20000</v>
      </c>
      <c r="H350" s="78"/>
    </row>
    <row r="351" spans="2:8" x14ac:dyDescent="0.25">
      <c r="B351" s="76"/>
      <c r="C351" s="76">
        <v>32</v>
      </c>
      <c r="D351" s="76"/>
      <c r="E351" s="77" t="s">
        <v>134</v>
      </c>
      <c r="F351" s="78">
        <f>F352</f>
        <v>45000</v>
      </c>
      <c r="G351" s="79">
        <v>20000</v>
      </c>
      <c r="H351" s="79"/>
    </row>
    <row r="352" spans="2:8" x14ac:dyDescent="0.25">
      <c r="B352" s="80"/>
      <c r="C352" s="81"/>
      <c r="D352" s="81">
        <v>323</v>
      </c>
      <c r="E352" s="82" t="s">
        <v>13</v>
      </c>
      <c r="F352" s="83">
        <v>45000</v>
      </c>
      <c r="G352" s="83"/>
      <c r="H352" s="83"/>
    </row>
    <row r="353" spans="2:8" ht="26.25" x14ac:dyDescent="0.25">
      <c r="B353" s="150"/>
      <c r="C353" s="152"/>
      <c r="D353" s="151"/>
      <c r="E353" s="93" t="s">
        <v>218</v>
      </c>
      <c r="F353" s="118">
        <f>F355</f>
        <v>10000</v>
      </c>
      <c r="G353" s="118">
        <f t="shared" ref="G353:H353" si="27">G355</f>
        <v>50000</v>
      </c>
      <c r="H353" s="118">
        <f t="shared" si="27"/>
        <v>45000</v>
      </c>
    </row>
    <row r="354" spans="2:8" x14ac:dyDescent="0.25">
      <c r="B354" s="80"/>
      <c r="C354" s="81"/>
      <c r="D354" s="81"/>
      <c r="E354" s="102" t="s">
        <v>29</v>
      </c>
      <c r="F354" s="83"/>
      <c r="G354" s="83"/>
      <c r="H354" s="83"/>
    </row>
    <row r="355" spans="2:8" x14ac:dyDescent="0.25">
      <c r="B355" s="76">
        <v>3</v>
      </c>
      <c r="C355" s="76"/>
      <c r="D355" s="76"/>
      <c r="E355" s="77" t="s">
        <v>6</v>
      </c>
      <c r="F355" s="79">
        <f>F356</f>
        <v>10000</v>
      </c>
      <c r="G355" s="79">
        <f>G356</f>
        <v>50000</v>
      </c>
      <c r="H355" s="79">
        <f>H356</f>
        <v>45000</v>
      </c>
    </row>
    <row r="356" spans="2:8" x14ac:dyDescent="0.25">
      <c r="B356" s="76"/>
      <c r="C356" s="76">
        <v>32</v>
      </c>
      <c r="D356" s="76"/>
      <c r="E356" s="77" t="s">
        <v>134</v>
      </c>
      <c r="F356" s="79">
        <f>F357</f>
        <v>10000</v>
      </c>
      <c r="G356" s="79">
        <v>50000</v>
      </c>
      <c r="H356" s="79">
        <v>45000</v>
      </c>
    </row>
    <row r="357" spans="2:8" x14ac:dyDescent="0.25">
      <c r="B357" s="80"/>
      <c r="C357" s="81"/>
      <c r="D357" s="81">
        <v>323</v>
      </c>
      <c r="E357" s="82" t="s">
        <v>13</v>
      </c>
      <c r="F357" s="83">
        <v>10000</v>
      </c>
      <c r="G357" s="83"/>
      <c r="H357" s="83"/>
    </row>
    <row r="358" spans="2:8" ht="26.25" x14ac:dyDescent="0.25">
      <c r="B358" s="150"/>
      <c r="C358" s="152"/>
      <c r="D358" s="151"/>
      <c r="E358" s="93" t="s">
        <v>216</v>
      </c>
      <c r="F358" s="118">
        <f>F360</f>
        <v>100000</v>
      </c>
      <c r="G358" s="118">
        <f t="shared" ref="G358:H358" si="28">G360</f>
        <v>100000</v>
      </c>
      <c r="H358" s="118">
        <f t="shared" si="28"/>
        <v>50000</v>
      </c>
    </row>
    <row r="359" spans="2:8" x14ac:dyDescent="0.25">
      <c r="B359" s="80"/>
      <c r="C359" s="81"/>
      <c r="D359" s="81"/>
      <c r="E359" s="102" t="s">
        <v>29</v>
      </c>
      <c r="F359" s="119"/>
      <c r="G359" s="119"/>
      <c r="H359" s="119"/>
    </row>
    <row r="360" spans="2:8" x14ac:dyDescent="0.25">
      <c r="B360" s="30">
        <v>3</v>
      </c>
      <c r="C360" s="30"/>
      <c r="D360" s="30"/>
      <c r="E360" s="38" t="s">
        <v>6</v>
      </c>
      <c r="F360" s="79">
        <f>F361</f>
        <v>100000</v>
      </c>
      <c r="G360" s="79">
        <f>G361</f>
        <v>100000</v>
      </c>
      <c r="H360" s="79">
        <f>H361</f>
        <v>50000</v>
      </c>
    </row>
    <row r="361" spans="2:8" ht="26.25" x14ac:dyDescent="0.25">
      <c r="B361" s="31"/>
      <c r="C361" s="30">
        <v>36</v>
      </c>
      <c r="D361" s="31"/>
      <c r="E361" s="38" t="s">
        <v>32</v>
      </c>
      <c r="F361" s="79">
        <f>F362</f>
        <v>100000</v>
      </c>
      <c r="G361" s="79">
        <v>100000</v>
      </c>
      <c r="H361" s="79">
        <v>50000</v>
      </c>
    </row>
    <row r="362" spans="2:8" x14ac:dyDescent="0.25">
      <c r="B362" s="31"/>
      <c r="C362" s="31"/>
      <c r="D362" s="31">
        <v>363</v>
      </c>
      <c r="E362" s="46" t="s">
        <v>217</v>
      </c>
      <c r="F362" s="83">
        <v>100000</v>
      </c>
      <c r="G362" s="83"/>
      <c r="H362" s="83"/>
    </row>
    <row r="363" spans="2:8" ht="26.25" x14ac:dyDescent="0.25">
      <c r="B363" s="31"/>
      <c r="C363" s="31"/>
      <c r="D363" s="31"/>
      <c r="E363" s="93" t="s">
        <v>219</v>
      </c>
      <c r="F363" s="118">
        <f>F364</f>
        <v>24900</v>
      </c>
      <c r="G363" s="118"/>
      <c r="H363" s="118"/>
    </row>
    <row r="364" spans="2:8" ht="26.25" x14ac:dyDescent="0.25">
      <c r="B364" s="30">
        <v>4</v>
      </c>
      <c r="C364" s="30"/>
      <c r="D364" s="30"/>
      <c r="E364" s="38" t="s">
        <v>40</v>
      </c>
      <c r="F364" s="79">
        <f>F365</f>
        <v>24900</v>
      </c>
      <c r="G364" s="79"/>
      <c r="H364" s="79"/>
    </row>
    <row r="365" spans="2:8" ht="26.25" x14ac:dyDescent="0.25">
      <c r="B365" s="30"/>
      <c r="C365" s="30">
        <v>42</v>
      </c>
      <c r="D365" s="30"/>
      <c r="E365" s="38" t="s">
        <v>40</v>
      </c>
      <c r="F365" s="79">
        <f>F366</f>
        <v>24900</v>
      </c>
      <c r="G365" s="79"/>
      <c r="H365" s="79"/>
    </row>
    <row r="366" spans="2:8" x14ac:dyDescent="0.25">
      <c r="B366" s="31"/>
      <c r="C366" s="31"/>
      <c r="D366" s="31">
        <v>426</v>
      </c>
      <c r="E366" s="46" t="s">
        <v>207</v>
      </c>
      <c r="F366" s="83">
        <v>24900</v>
      </c>
      <c r="G366" s="83"/>
      <c r="H366" s="83"/>
    </row>
    <row r="367" spans="2:8" ht="26.25" x14ac:dyDescent="0.25">
      <c r="B367" s="31"/>
      <c r="C367" s="31"/>
      <c r="D367" s="94"/>
      <c r="E367" s="93" t="s">
        <v>226</v>
      </c>
      <c r="F367" s="184">
        <f>F368</f>
        <v>50000</v>
      </c>
      <c r="G367" s="185"/>
      <c r="H367" s="185"/>
    </row>
    <row r="368" spans="2:8" x14ac:dyDescent="0.25">
      <c r="B368" s="54">
        <v>3</v>
      </c>
      <c r="C368" s="54"/>
      <c r="D368" s="54"/>
      <c r="E368" s="54" t="s">
        <v>6</v>
      </c>
      <c r="F368" s="186">
        <f>F369</f>
        <v>50000</v>
      </c>
      <c r="G368" s="79"/>
      <c r="H368" s="79"/>
    </row>
    <row r="369" spans="2:8" x14ac:dyDescent="0.25">
      <c r="B369" s="54"/>
      <c r="C369" s="54">
        <v>37</v>
      </c>
      <c r="D369" s="54"/>
      <c r="E369" s="54" t="s">
        <v>43</v>
      </c>
      <c r="F369" s="186">
        <f>F370</f>
        <v>50000</v>
      </c>
      <c r="G369" s="79"/>
      <c r="H369" s="79"/>
    </row>
    <row r="370" spans="2:8" x14ac:dyDescent="0.25">
      <c r="B370" s="31"/>
      <c r="C370" s="31"/>
      <c r="D370" s="94">
        <v>372</v>
      </c>
      <c r="E370" s="31" t="s">
        <v>44</v>
      </c>
      <c r="F370" s="183">
        <v>50000</v>
      </c>
      <c r="G370" s="83"/>
      <c r="H370" s="83"/>
    </row>
    <row r="371" spans="2:8" ht="25.5" x14ac:dyDescent="0.25">
      <c r="B371" s="49"/>
      <c r="C371" s="49"/>
      <c r="D371" s="49"/>
      <c r="E371" s="143" t="s">
        <v>52</v>
      </c>
      <c r="F371" s="22">
        <f>F373</f>
        <v>536523</v>
      </c>
      <c r="G371" s="22">
        <f t="shared" ref="G371:H371" si="29">G373</f>
        <v>350201</v>
      </c>
      <c r="H371" s="22">
        <f t="shared" si="29"/>
        <v>383856</v>
      </c>
    </row>
    <row r="372" spans="2:8" ht="25.5" x14ac:dyDescent="0.25">
      <c r="B372" s="49"/>
      <c r="C372" s="49"/>
      <c r="D372" s="49"/>
      <c r="E372" s="143" t="s">
        <v>53</v>
      </c>
      <c r="F372" s="22"/>
      <c r="G372" s="22"/>
      <c r="H372" s="22"/>
    </row>
    <row r="373" spans="2:8" ht="25.5" x14ac:dyDescent="0.25">
      <c r="B373" s="50"/>
      <c r="C373" s="50"/>
      <c r="D373" s="50"/>
      <c r="E373" s="145" t="s">
        <v>116</v>
      </c>
      <c r="F373" s="24">
        <f>F374+F380+F386+F396+F401+F406+F391+F411</f>
        <v>536523</v>
      </c>
      <c r="G373" s="24">
        <f>G374+G380+G386+G396+G401+G406+G391+G411</f>
        <v>350201</v>
      </c>
      <c r="H373" s="24">
        <f>H374+H380+H386+H396+H401+H406+H391+H411</f>
        <v>383856</v>
      </c>
    </row>
    <row r="374" spans="2:8" x14ac:dyDescent="0.25">
      <c r="B374" s="32"/>
      <c r="C374" s="32"/>
      <c r="D374" s="32"/>
      <c r="E374" s="26" t="s">
        <v>54</v>
      </c>
      <c r="F374" s="27">
        <f>F376</f>
        <v>140000</v>
      </c>
      <c r="G374" s="27">
        <f>G376</f>
        <v>150000</v>
      </c>
      <c r="H374" s="27">
        <f>H376</f>
        <v>200000</v>
      </c>
    </row>
    <row r="375" spans="2:8" x14ac:dyDescent="0.25">
      <c r="B375" s="32"/>
      <c r="C375" s="32"/>
      <c r="D375" s="32"/>
      <c r="E375" s="28" t="s">
        <v>165</v>
      </c>
      <c r="F375" s="29"/>
      <c r="G375" s="29"/>
      <c r="H375" s="134"/>
    </row>
    <row r="376" spans="2:8" x14ac:dyDescent="0.25">
      <c r="B376" s="30">
        <v>3</v>
      </c>
      <c r="C376" s="30"/>
      <c r="D376" s="30"/>
      <c r="E376" s="30" t="s">
        <v>6</v>
      </c>
      <c r="F376" s="10">
        <f>F377</f>
        <v>140000</v>
      </c>
      <c r="G376" s="10">
        <f t="shared" ref="G376:H376" si="30">G377</f>
        <v>150000</v>
      </c>
      <c r="H376" s="10">
        <f t="shared" si="30"/>
        <v>200000</v>
      </c>
    </row>
    <row r="377" spans="2:8" x14ac:dyDescent="0.25">
      <c r="B377" s="30"/>
      <c r="C377" s="30">
        <v>32</v>
      </c>
      <c r="D377" s="30"/>
      <c r="E377" s="30" t="s">
        <v>11</v>
      </c>
      <c r="F377" s="10">
        <f>F378+F379</f>
        <v>140000</v>
      </c>
      <c r="G377" s="10">
        <f>100000+50000</f>
        <v>150000</v>
      </c>
      <c r="H377" s="10">
        <v>200000</v>
      </c>
    </row>
    <row r="378" spans="2:8" x14ac:dyDescent="0.25">
      <c r="B378" s="31"/>
      <c r="C378" s="31"/>
      <c r="D378" s="31">
        <v>322</v>
      </c>
      <c r="E378" s="31" t="s">
        <v>22</v>
      </c>
      <c r="F378" s="12">
        <v>100000</v>
      </c>
      <c r="G378" s="12"/>
      <c r="H378" s="12"/>
    </row>
    <row r="379" spans="2:8" x14ac:dyDescent="0.25">
      <c r="B379" s="31"/>
      <c r="C379" s="31"/>
      <c r="D379" s="31">
        <v>323</v>
      </c>
      <c r="E379" s="31" t="s">
        <v>13</v>
      </c>
      <c r="F379" s="12">
        <v>40000</v>
      </c>
      <c r="G379" s="12"/>
      <c r="H379" s="12"/>
    </row>
    <row r="380" spans="2:8" x14ac:dyDescent="0.25">
      <c r="B380" s="32"/>
      <c r="C380" s="32"/>
      <c r="D380" s="32"/>
      <c r="E380" s="26" t="s">
        <v>55</v>
      </c>
      <c r="F380" s="27">
        <f>F382</f>
        <v>169000</v>
      </c>
      <c r="G380" s="27">
        <f>G382</f>
        <v>140000</v>
      </c>
      <c r="H380" s="27">
        <f>H382</f>
        <v>145000</v>
      </c>
    </row>
    <row r="381" spans="2:8" x14ac:dyDescent="0.25">
      <c r="B381" s="32"/>
      <c r="C381" s="32"/>
      <c r="D381" s="32"/>
      <c r="E381" s="28" t="s">
        <v>29</v>
      </c>
      <c r="F381" s="29"/>
      <c r="G381" s="29"/>
      <c r="H381" s="134"/>
    </row>
    <row r="382" spans="2:8" x14ac:dyDescent="0.25">
      <c r="B382" s="30">
        <v>3</v>
      </c>
      <c r="C382" s="30"/>
      <c r="D382" s="30"/>
      <c r="E382" s="30" t="s">
        <v>6</v>
      </c>
      <c r="F382" s="10">
        <f>F383</f>
        <v>169000</v>
      </c>
      <c r="G382" s="10">
        <f t="shared" ref="G382:H382" si="31">G383</f>
        <v>140000</v>
      </c>
      <c r="H382" s="10">
        <f t="shared" si="31"/>
        <v>145000</v>
      </c>
    </row>
    <row r="383" spans="2:8" x14ac:dyDescent="0.25">
      <c r="B383" s="30"/>
      <c r="C383" s="30">
        <v>32</v>
      </c>
      <c r="D383" s="30"/>
      <c r="E383" s="30" t="s">
        <v>11</v>
      </c>
      <c r="F383" s="10">
        <f>F384+F385</f>
        <v>169000</v>
      </c>
      <c r="G383" s="10">
        <v>140000</v>
      </c>
      <c r="H383" s="10">
        <v>145000</v>
      </c>
    </row>
    <row r="384" spans="2:8" x14ac:dyDescent="0.25">
      <c r="B384" s="31"/>
      <c r="C384" s="31"/>
      <c r="D384" s="31">
        <v>323</v>
      </c>
      <c r="E384" s="31" t="s">
        <v>13</v>
      </c>
      <c r="F384" s="12">
        <v>149000</v>
      </c>
      <c r="G384" s="12"/>
      <c r="H384" s="12"/>
    </row>
    <row r="385" spans="2:8" x14ac:dyDescent="0.25">
      <c r="B385" s="31"/>
      <c r="C385" s="31"/>
      <c r="D385" s="31">
        <v>329</v>
      </c>
      <c r="E385" s="14" t="s">
        <v>14</v>
      </c>
      <c r="F385" s="12">
        <v>20000</v>
      </c>
      <c r="G385" s="12"/>
      <c r="H385" s="12"/>
    </row>
    <row r="386" spans="2:8" x14ac:dyDescent="0.25">
      <c r="B386" s="32"/>
      <c r="C386" s="32"/>
      <c r="D386" s="32"/>
      <c r="E386" s="26" t="s">
        <v>178</v>
      </c>
      <c r="F386" s="27">
        <f>F388</f>
        <v>20000</v>
      </c>
      <c r="G386" s="27"/>
      <c r="H386" s="27"/>
    </row>
    <row r="387" spans="2:8" x14ac:dyDescent="0.25">
      <c r="B387" s="32"/>
      <c r="C387" s="32"/>
      <c r="D387" s="32"/>
      <c r="E387" s="28" t="s">
        <v>29</v>
      </c>
      <c r="F387" s="29"/>
      <c r="G387" s="29"/>
      <c r="H387" s="134"/>
    </row>
    <row r="388" spans="2:8" x14ac:dyDescent="0.25">
      <c r="B388" s="30">
        <v>3</v>
      </c>
      <c r="C388" s="30"/>
      <c r="D388" s="30"/>
      <c r="E388" s="30" t="s">
        <v>6</v>
      </c>
      <c r="F388" s="10">
        <f>F389</f>
        <v>20000</v>
      </c>
      <c r="G388" s="10"/>
      <c r="H388" s="10"/>
    </row>
    <row r="389" spans="2:8" ht="26.25" x14ac:dyDescent="0.25">
      <c r="B389" s="30"/>
      <c r="C389" s="30">
        <v>36</v>
      </c>
      <c r="D389" s="30"/>
      <c r="E389" s="179" t="s">
        <v>70</v>
      </c>
      <c r="F389" s="10">
        <f>F390</f>
        <v>20000</v>
      </c>
      <c r="G389" s="12"/>
      <c r="H389" s="12"/>
    </row>
    <row r="390" spans="2:8" x14ac:dyDescent="0.25">
      <c r="B390" s="31"/>
      <c r="C390" s="31"/>
      <c r="D390" s="31">
        <v>363</v>
      </c>
      <c r="E390" s="31" t="s">
        <v>33</v>
      </c>
      <c r="F390" s="12">
        <v>20000</v>
      </c>
      <c r="G390" s="12"/>
      <c r="H390" s="12"/>
    </row>
    <row r="391" spans="2:8" x14ac:dyDescent="0.25">
      <c r="B391" s="35"/>
      <c r="C391" s="35"/>
      <c r="D391" s="35"/>
      <c r="E391" s="60" t="s">
        <v>179</v>
      </c>
      <c r="F391" s="58">
        <f>F393</f>
        <v>100000</v>
      </c>
      <c r="G391" s="58"/>
      <c r="H391" s="58"/>
    </row>
    <row r="392" spans="2:8" x14ac:dyDescent="0.25">
      <c r="B392" s="32"/>
      <c r="C392" s="32"/>
      <c r="D392" s="32"/>
      <c r="E392" s="28" t="s">
        <v>166</v>
      </c>
      <c r="F392" s="29"/>
      <c r="G392" s="29"/>
      <c r="H392" s="134"/>
    </row>
    <row r="393" spans="2:8" x14ac:dyDescent="0.25">
      <c r="B393" s="30">
        <v>4</v>
      </c>
      <c r="C393" s="30"/>
      <c r="D393" s="30"/>
      <c r="E393" s="30" t="s">
        <v>132</v>
      </c>
      <c r="F393" s="10">
        <f>F394</f>
        <v>100000</v>
      </c>
      <c r="G393" s="10"/>
      <c r="H393" s="10"/>
    </row>
    <row r="394" spans="2:8" ht="26.25" x14ac:dyDescent="0.25">
      <c r="B394" s="30"/>
      <c r="C394" s="30">
        <v>42</v>
      </c>
      <c r="D394" s="30"/>
      <c r="E394" s="179" t="s">
        <v>40</v>
      </c>
      <c r="F394" s="10">
        <f>F395</f>
        <v>100000</v>
      </c>
      <c r="G394" s="12"/>
      <c r="H394" s="12"/>
    </row>
    <row r="395" spans="2:8" x14ac:dyDescent="0.25">
      <c r="B395" s="31"/>
      <c r="C395" s="31"/>
      <c r="D395" s="31">
        <v>422</v>
      </c>
      <c r="E395" s="31" t="s">
        <v>64</v>
      </c>
      <c r="F395" s="12">
        <v>100000</v>
      </c>
      <c r="G395" s="12"/>
      <c r="H395" s="12"/>
    </row>
    <row r="396" spans="2:8" s="97" customFormat="1" ht="25.5" x14ac:dyDescent="0.2">
      <c r="B396" s="32"/>
      <c r="C396" s="32"/>
      <c r="D396" s="32"/>
      <c r="E396" s="41" t="s">
        <v>145</v>
      </c>
      <c r="F396" s="27">
        <f>F398</f>
        <v>28523</v>
      </c>
      <c r="G396" s="187">
        <f t="shared" ref="G396:H396" si="32">G398</f>
        <v>25201</v>
      </c>
      <c r="H396" s="187">
        <f t="shared" si="32"/>
        <v>18856</v>
      </c>
    </row>
    <row r="397" spans="2:8" x14ac:dyDescent="0.25">
      <c r="B397" s="32"/>
      <c r="C397" s="32"/>
      <c r="D397" s="32"/>
      <c r="E397" s="28" t="s">
        <v>29</v>
      </c>
      <c r="F397" s="29"/>
      <c r="G397" s="29"/>
      <c r="H397" s="134"/>
    </row>
    <row r="398" spans="2:8" x14ac:dyDescent="0.25">
      <c r="B398" s="30">
        <v>4</v>
      </c>
      <c r="C398" s="30"/>
      <c r="D398" s="30"/>
      <c r="E398" s="30" t="s">
        <v>132</v>
      </c>
      <c r="F398" s="10">
        <f>F399</f>
        <v>28523</v>
      </c>
      <c r="G398" s="10">
        <f t="shared" ref="G398:H398" si="33">G399</f>
        <v>25201</v>
      </c>
      <c r="H398" s="10">
        <f t="shared" si="33"/>
        <v>18856</v>
      </c>
    </row>
    <row r="399" spans="2:8" ht="26.25" x14ac:dyDescent="0.25">
      <c r="B399" s="30"/>
      <c r="C399" s="30">
        <v>42</v>
      </c>
      <c r="D399" s="30"/>
      <c r="E399" s="38" t="s">
        <v>40</v>
      </c>
      <c r="F399" s="10">
        <f>F400</f>
        <v>28523</v>
      </c>
      <c r="G399" s="59">
        <v>25201</v>
      </c>
      <c r="H399" s="59">
        <v>18856</v>
      </c>
    </row>
    <row r="400" spans="2:8" x14ac:dyDescent="0.25">
      <c r="B400" s="31"/>
      <c r="C400" s="31"/>
      <c r="D400" s="31">
        <v>421</v>
      </c>
      <c r="E400" s="31" t="s">
        <v>49</v>
      </c>
      <c r="F400" s="12">
        <v>28523</v>
      </c>
      <c r="G400" s="12"/>
      <c r="H400" s="12"/>
    </row>
    <row r="401" spans="1:8" ht="26.25" x14ac:dyDescent="0.25">
      <c r="B401" s="32"/>
      <c r="C401" s="32"/>
      <c r="D401" s="32"/>
      <c r="E401" s="41" t="s">
        <v>133</v>
      </c>
      <c r="F401" s="27">
        <f>F403</f>
        <v>24000</v>
      </c>
      <c r="G401" s="27">
        <f t="shared" ref="G401:H401" si="34">G403</f>
        <v>0</v>
      </c>
      <c r="H401" s="27">
        <f t="shared" si="34"/>
        <v>0</v>
      </c>
    </row>
    <row r="402" spans="1:8" x14ac:dyDescent="0.25">
      <c r="B402" s="32"/>
      <c r="C402" s="32"/>
      <c r="D402" s="32"/>
      <c r="E402" s="28" t="s">
        <v>29</v>
      </c>
      <c r="F402" s="29"/>
      <c r="G402" s="29"/>
      <c r="H402" s="134"/>
    </row>
    <row r="403" spans="1:8" x14ac:dyDescent="0.25">
      <c r="B403" s="30">
        <v>3</v>
      </c>
      <c r="C403" s="30"/>
      <c r="D403" s="30"/>
      <c r="E403" s="30" t="s">
        <v>6</v>
      </c>
      <c r="F403" s="10">
        <f>F404</f>
        <v>24000</v>
      </c>
      <c r="G403" s="10"/>
      <c r="H403" s="10"/>
    </row>
    <row r="404" spans="1:8" x14ac:dyDescent="0.25">
      <c r="B404" s="30"/>
      <c r="C404" s="30">
        <v>32</v>
      </c>
      <c r="D404" s="30"/>
      <c r="E404" s="30" t="s">
        <v>11</v>
      </c>
      <c r="F404" s="10">
        <f>F405</f>
        <v>24000</v>
      </c>
      <c r="G404" s="10"/>
      <c r="H404" s="10"/>
    </row>
    <row r="405" spans="1:8" x14ac:dyDescent="0.25">
      <c r="B405" s="31"/>
      <c r="C405" s="31"/>
      <c r="D405" s="31">
        <v>323</v>
      </c>
      <c r="E405" s="31" t="s">
        <v>13</v>
      </c>
      <c r="F405" s="12">
        <v>24000</v>
      </c>
      <c r="G405" s="12"/>
      <c r="H405" s="12"/>
    </row>
    <row r="406" spans="1:8" ht="26.25" x14ac:dyDescent="0.25">
      <c r="B406" s="32"/>
      <c r="C406" s="32"/>
      <c r="D406" s="32"/>
      <c r="E406" s="41" t="s">
        <v>176</v>
      </c>
      <c r="F406" s="27">
        <f>F408</f>
        <v>50000</v>
      </c>
      <c r="G406" s="27">
        <f t="shared" ref="G406:H406" si="35">G408</f>
        <v>30000</v>
      </c>
      <c r="H406" s="27">
        <f t="shared" si="35"/>
        <v>15000</v>
      </c>
    </row>
    <row r="407" spans="1:8" x14ac:dyDescent="0.25">
      <c r="B407" s="32"/>
      <c r="C407" s="32"/>
      <c r="D407" s="32"/>
      <c r="E407" s="28" t="s">
        <v>29</v>
      </c>
      <c r="F407" s="29"/>
      <c r="G407" s="29"/>
      <c r="H407" s="134"/>
    </row>
    <row r="408" spans="1:8" x14ac:dyDescent="0.25">
      <c r="B408" s="30">
        <v>3</v>
      </c>
      <c r="C408" s="30"/>
      <c r="D408" s="30"/>
      <c r="E408" s="30" t="s">
        <v>6</v>
      </c>
      <c r="F408" s="10">
        <f>F409</f>
        <v>50000</v>
      </c>
      <c r="G408" s="10">
        <f t="shared" ref="G408:H408" si="36">G409</f>
        <v>30000</v>
      </c>
      <c r="H408" s="10">
        <f t="shared" si="36"/>
        <v>15000</v>
      </c>
    </row>
    <row r="409" spans="1:8" x14ac:dyDescent="0.25">
      <c r="B409" s="30"/>
      <c r="C409" s="30">
        <v>32</v>
      </c>
      <c r="D409" s="30"/>
      <c r="E409" s="30" t="s">
        <v>11</v>
      </c>
      <c r="F409" s="10">
        <f>F410</f>
        <v>50000</v>
      </c>
      <c r="G409" s="10">
        <v>30000</v>
      </c>
      <c r="H409" s="10">
        <v>15000</v>
      </c>
    </row>
    <row r="410" spans="1:8" x14ac:dyDescent="0.25">
      <c r="B410" s="31"/>
      <c r="C410" s="31"/>
      <c r="D410" s="31">
        <v>323</v>
      </c>
      <c r="E410" s="31" t="s">
        <v>13</v>
      </c>
      <c r="F410" s="12">
        <v>50000</v>
      </c>
      <c r="G410" s="12"/>
      <c r="H410" s="12"/>
    </row>
    <row r="411" spans="1:8" ht="26.25" x14ac:dyDescent="0.25">
      <c r="A411" s="180"/>
      <c r="B411" s="35"/>
      <c r="C411" s="35"/>
      <c r="D411" s="35"/>
      <c r="E411" s="93" t="s">
        <v>220</v>
      </c>
      <c r="F411" s="58">
        <f t="shared" ref="F411:H412" si="37">F412</f>
        <v>5000</v>
      </c>
      <c r="G411" s="58">
        <f t="shared" si="37"/>
        <v>5000</v>
      </c>
      <c r="H411" s="58">
        <f t="shared" si="37"/>
        <v>5000</v>
      </c>
    </row>
    <row r="412" spans="1:8" x14ac:dyDescent="0.25">
      <c r="B412" s="30">
        <v>3</v>
      </c>
      <c r="C412" s="30"/>
      <c r="D412" s="30"/>
      <c r="E412" s="30" t="s">
        <v>6</v>
      </c>
      <c r="F412" s="10">
        <f t="shared" si="37"/>
        <v>5000</v>
      </c>
      <c r="G412" s="10">
        <f t="shared" si="37"/>
        <v>5000</v>
      </c>
      <c r="H412" s="10">
        <f t="shared" si="37"/>
        <v>5000</v>
      </c>
    </row>
    <row r="413" spans="1:8" x14ac:dyDescent="0.25">
      <c r="B413" s="30"/>
      <c r="C413" s="30">
        <v>32</v>
      </c>
      <c r="D413" s="30"/>
      <c r="E413" s="30" t="s">
        <v>11</v>
      </c>
      <c r="F413" s="10">
        <f>F414</f>
        <v>5000</v>
      </c>
      <c r="G413" s="10">
        <v>5000</v>
      </c>
      <c r="H413" s="10">
        <v>5000</v>
      </c>
    </row>
    <row r="414" spans="1:8" x14ac:dyDescent="0.25">
      <c r="B414" s="31"/>
      <c r="C414" s="31"/>
      <c r="D414" s="31">
        <v>323</v>
      </c>
      <c r="E414" s="31" t="s">
        <v>13</v>
      </c>
      <c r="F414" s="12">
        <v>5000</v>
      </c>
      <c r="G414" s="12"/>
      <c r="H414" s="12"/>
    </row>
    <row r="415" spans="1:8" ht="25.5" x14ac:dyDescent="0.25">
      <c r="B415" s="49"/>
      <c r="C415" s="49"/>
      <c r="D415" s="49"/>
      <c r="E415" s="143" t="s">
        <v>196</v>
      </c>
      <c r="F415" s="22">
        <f>F417</f>
        <v>348201</v>
      </c>
      <c r="G415" s="22">
        <f t="shared" ref="G415:H415" si="38">G417</f>
        <v>154000</v>
      </c>
      <c r="H415" s="22">
        <f t="shared" si="38"/>
        <v>154000</v>
      </c>
    </row>
    <row r="416" spans="1:8" ht="25.5" x14ac:dyDescent="0.25">
      <c r="B416" s="49"/>
      <c r="C416" s="49"/>
      <c r="D416" s="49"/>
      <c r="E416" s="143" t="s">
        <v>56</v>
      </c>
      <c r="F416" s="22"/>
      <c r="G416" s="22"/>
      <c r="H416" s="22"/>
    </row>
    <row r="417" spans="2:8" ht="29.25" customHeight="1" x14ac:dyDescent="0.25">
      <c r="B417" s="50"/>
      <c r="C417" s="50"/>
      <c r="D417" s="50"/>
      <c r="E417" s="145" t="s">
        <v>57</v>
      </c>
      <c r="F417" s="24">
        <f>F418+F423+F433+F428+F439</f>
        <v>348201</v>
      </c>
      <c r="G417" s="24">
        <f>G418+G423+G433+G428+G439</f>
        <v>154000</v>
      </c>
      <c r="H417" s="24">
        <f>H418+H423+H433+H428+H439</f>
        <v>154000</v>
      </c>
    </row>
    <row r="418" spans="2:8" x14ac:dyDescent="0.25">
      <c r="B418" s="32"/>
      <c r="C418" s="32"/>
      <c r="D418" s="32"/>
      <c r="E418" s="41" t="s">
        <v>58</v>
      </c>
      <c r="F418" s="27">
        <f>F420</f>
        <v>110000</v>
      </c>
      <c r="G418" s="27">
        <f>G420</f>
        <v>105000</v>
      </c>
      <c r="H418" s="27">
        <f>H420</f>
        <v>105000</v>
      </c>
    </row>
    <row r="419" spans="2:8" x14ac:dyDescent="0.25">
      <c r="B419" s="32"/>
      <c r="C419" s="32"/>
      <c r="D419" s="32"/>
      <c r="E419" s="28" t="s">
        <v>29</v>
      </c>
      <c r="F419" s="29"/>
      <c r="G419" s="29"/>
      <c r="H419" s="134"/>
    </row>
    <row r="420" spans="2:8" x14ac:dyDescent="0.25">
      <c r="B420" s="30">
        <v>3</v>
      </c>
      <c r="C420" s="30"/>
      <c r="D420" s="30"/>
      <c r="E420" s="30" t="s">
        <v>6</v>
      </c>
      <c r="F420" s="10">
        <f>F421</f>
        <v>110000</v>
      </c>
      <c r="G420" s="10">
        <f t="shared" ref="G420:H420" si="39">G421</f>
        <v>105000</v>
      </c>
      <c r="H420" s="10">
        <f t="shared" si="39"/>
        <v>105000</v>
      </c>
    </row>
    <row r="421" spans="2:8" x14ac:dyDescent="0.25">
      <c r="B421" s="30"/>
      <c r="C421" s="30">
        <v>38</v>
      </c>
      <c r="D421" s="30"/>
      <c r="E421" s="30" t="s">
        <v>15</v>
      </c>
      <c r="F421" s="10">
        <f>F422</f>
        <v>110000</v>
      </c>
      <c r="G421" s="10">
        <v>105000</v>
      </c>
      <c r="H421" s="10">
        <v>105000</v>
      </c>
    </row>
    <row r="422" spans="2:8" x14ac:dyDescent="0.25">
      <c r="B422" s="31"/>
      <c r="C422" s="31"/>
      <c r="D422" s="31">
        <v>381</v>
      </c>
      <c r="E422" s="31" t="s">
        <v>30</v>
      </c>
      <c r="F422" s="12">
        <v>110000</v>
      </c>
      <c r="G422" s="12"/>
      <c r="H422" s="12"/>
    </row>
    <row r="423" spans="2:8" x14ac:dyDescent="0.25">
      <c r="B423" s="32"/>
      <c r="C423" s="32"/>
      <c r="D423" s="32"/>
      <c r="E423" s="41" t="s">
        <v>117</v>
      </c>
      <c r="F423" s="27">
        <f>F425</f>
        <v>29000</v>
      </c>
      <c r="G423" s="27">
        <f>G425</f>
        <v>29000</v>
      </c>
      <c r="H423" s="27">
        <f>H425</f>
        <v>29000</v>
      </c>
    </row>
    <row r="424" spans="2:8" x14ac:dyDescent="0.25">
      <c r="B424" s="32"/>
      <c r="C424" s="32"/>
      <c r="D424" s="32"/>
      <c r="E424" s="28" t="s">
        <v>29</v>
      </c>
      <c r="F424" s="29"/>
      <c r="G424" s="29"/>
      <c r="H424" s="134"/>
    </row>
    <row r="425" spans="2:8" x14ac:dyDescent="0.25">
      <c r="B425" s="30">
        <v>3</v>
      </c>
      <c r="C425" s="30"/>
      <c r="D425" s="30"/>
      <c r="E425" s="30" t="s">
        <v>6</v>
      </c>
      <c r="F425" s="10">
        <f>F426</f>
        <v>29000</v>
      </c>
      <c r="G425" s="10">
        <f t="shared" ref="G425:H425" si="40">G426</f>
        <v>29000</v>
      </c>
      <c r="H425" s="10">
        <f t="shared" si="40"/>
        <v>29000</v>
      </c>
    </row>
    <row r="426" spans="2:8" x14ac:dyDescent="0.25">
      <c r="B426" s="30"/>
      <c r="C426" s="30">
        <v>38</v>
      </c>
      <c r="D426" s="30"/>
      <c r="E426" s="30" t="s">
        <v>15</v>
      </c>
      <c r="F426" s="10">
        <f>F427</f>
        <v>29000</v>
      </c>
      <c r="G426" s="10">
        <v>29000</v>
      </c>
      <c r="H426" s="10">
        <v>29000</v>
      </c>
    </row>
    <row r="427" spans="2:8" x14ac:dyDescent="0.25">
      <c r="B427" s="31"/>
      <c r="C427" s="31"/>
      <c r="D427" s="31">
        <v>381</v>
      </c>
      <c r="E427" s="31" t="s">
        <v>30</v>
      </c>
      <c r="F427" s="12">
        <v>29000</v>
      </c>
      <c r="G427" s="12"/>
      <c r="H427" s="12"/>
    </row>
    <row r="428" spans="2:8" x14ac:dyDescent="0.25">
      <c r="B428" s="32"/>
      <c r="C428" s="32"/>
      <c r="D428" s="32"/>
      <c r="E428" s="60" t="s">
        <v>118</v>
      </c>
      <c r="F428" s="58">
        <f>F430</f>
        <v>7000</v>
      </c>
      <c r="G428" s="58">
        <f>G430</f>
        <v>7000</v>
      </c>
      <c r="H428" s="58">
        <f>H430</f>
        <v>7000</v>
      </c>
    </row>
    <row r="429" spans="2:8" x14ac:dyDescent="0.25">
      <c r="B429" s="35"/>
      <c r="C429" s="35"/>
      <c r="D429" s="35"/>
      <c r="E429" s="28" t="s">
        <v>29</v>
      </c>
      <c r="F429" s="18"/>
      <c r="G429" s="18"/>
      <c r="H429" s="135"/>
    </row>
    <row r="430" spans="2:8" x14ac:dyDescent="0.25">
      <c r="B430" s="30">
        <v>3</v>
      </c>
      <c r="C430" s="30"/>
      <c r="D430" s="30"/>
      <c r="E430" s="30" t="s">
        <v>6</v>
      </c>
      <c r="F430" s="10">
        <f t="shared" ref="F430:H431" si="41">F431</f>
        <v>7000</v>
      </c>
      <c r="G430" s="10">
        <f t="shared" si="41"/>
        <v>7000</v>
      </c>
      <c r="H430" s="10">
        <f t="shared" si="41"/>
        <v>7000</v>
      </c>
    </row>
    <row r="431" spans="2:8" x14ac:dyDescent="0.25">
      <c r="B431" s="31"/>
      <c r="C431" s="30">
        <v>32</v>
      </c>
      <c r="D431" s="31"/>
      <c r="E431" s="31" t="s">
        <v>11</v>
      </c>
      <c r="F431" s="10">
        <f t="shared" si="41"/>
        <v>7000</v>
      </c>
      <c r="G431" s="10">
        <v>7000</v>
      </c>
      <c r="H431" s="10">
        <v>7000</v>
      </c>
    </row>
    <row r="432" spans="2:8" x14ac:dyDescent="0.25">
      <c r="B432" s="31"/>
      <c r="C432" s="31"/>
      <c r="D432" s="31">
        <v>323</v>
      </c>
      <c r="E432" s="31" t="s">
        <v>13</v>
      </c>
      <c r="F432" s="12">
        <v>7000</v>
      </c>
      <c r="G432" s="12"/>
      <c r="H432" s="12"/>
    </row>
    <row r="433" spans="2:8" x14ac:dyDescent="0.25">
      <c r="B433" s="32"/>
      <c r="C433" s="32"/>
      <c r="D433" s="32"/>
      <c r="E433" s="41" t="s">
        <v>59</v>
      </c>
      <c r="F433" s="27">
        <f>F435</f>
        <v>53000</v>
      </c>
      <c r="G433" s="27">
        <f>G435</f>
        <v>13000</v>
      </c>
      <c r="H433" s="27">
        <f>H435</f>
        <v>13000</v>
      </c>
    </row>
    <row r="434" spans="2:8" x14ac:dyDescent="0.25">
      <c r="B434" s="32"/>
      <c r="C434" s="32"/>
      <c r="D434" s="32"/>
      <c r="E434" s="28" t="s">
        <v>29</v>
      </c>
      <c r="F434" s="29"/>
      <c r="G434" s="29"/>
      <c r="H434" s="134"/>
    </row>
    <row r="435" spans="2:8" x14ac:dyDescent="0.25">
      <c r="B435" s="30">
        <v>3</v>
      </c>
      <c r="C435" s="30"/>
      <c r="D435" s="30"/>
      <c r="E435" s="30" t="s">
        <v>6</v>
      </c>
      <c r="F435" s="10">
        <f>F436</f>
        <v>53000</v>
      </c>
      <c r="G435" s="10">
        <f t="shared" ref="G435:H435" si="42">G436</f>
        <v>13000</v>
      </c>
      <c r="H435" s="10">
        <f t="shared" si="42"/>
        <v>13000</v>
      </c>
    </row>
    <row r="436" spans="2:8" x14ac:dyDescent="0.25">
      <c r="B436" s="30"/>
      <c r="C436" s="30">
        <v>38</v>
      </c>
      <c r="D436" s="30"/>
      <c r="E436" s="30" t="s">
        <v>15</v>
      </c>
      <c r="F436" s="10">
        <f>F437+F438</f>
        <v>53000</v>
      </c>
      <c r="G436" s="10">
        <v>13000</v>
      </c>
      <c r="H436" s="10">
        <v>13000</v>
      </c>
    </row>
    <row r="437" spans="2:8" x14ac:dyDescent="0.25">
      <c r="B437" s="31"/>
      <c r="C437" s="31"/>
      <c r="D437" s="31">
        <v>381</v>
      </c>
      <c r="E437" s="31" t="s">
        <v>30</v>
      </c>
      <c r="F437" s="12">
        <v>13000</v>
      </c>
      <c r="G437" s="12"/>
      <c r="H437" s="12"/>
    </row>
    <row r="438" spans="2:8" x14ac:dyDescent="0.25">
      <c r="B438" s="31"/>
      <c r="C438" s="31"/>
      <c r="D438" s="31">
        <v>382</v>
      </c>
      <c r="E438" s="31" t="s">
        <v>206</v>
      </c>
      <c r="F438" s="12">
        <v>40000</v>
      </c>
      <c r="G438" s="12"/>
      <c r="H438" s="12"/>
    </row>
    <row r="439" spans="2:8" ht="14.25" customHeight="1" x14ac:dyDescent="0.25">
      <c r="B439" s="32"/>
      <c r="C439" s="32"/>
      <c r="D439" s="32"/>
      <c r="E439" s="181" t="s">
        <v>143</v>
      </c>
      <c r="F439" s="182">
        <f>F444+F441</f>
        <v>149201</v>
      </c>
      <c r="G439" s="58">
        <f>G444</f>
        <v>0</v>
      </c>
      <c r="H439" s="58">
        <f>H444</f>
        <v>0</v>
      </c>
    </row>
    <row r="440" spans="2:8" x14ac:dyDescent="0.25">
      <c r="B440" s="35"/>
      <c r="C440" s="35"/>
      <c r="D440" s="35"/>
      <c r="E440" s="106" t="s">
        <v>166</v>
      </c>
      <c r="F440" s="18"/>
      <c r="G440" s="18"/>
      <c r="H440" s="135"/>
    </row>
    <row r="441" spans="2:8" s="105" customFormat="1" x14ac:dyDescent="0.25">
      <c r="B441" s="30">
        <v>3</v>
      </c>
      <c r="C441" s="30"/>
      <c r="D441" s="30"/>
      <c r="E441" s="30" t="s">
        <v>6</v>
      </c>
      <c r="F441" s="10">
        <f>F442</f>
        <v>10400</v>
      </c>
      <c r="G441" s="10"/>
      <c r="H441" s="10"/>
    </row>
    <row r="442" spans="2:8" s="105" customFormat="1" x14ac:dyDescent="0.25">
      <c r="B442" s="30"/>
      <c r="C442" s="30">
        <v>32</v>
      </c>
      <c r="D442" s="30"/>
      <c r="E442" s="30" t="s">
        <v>11</v>
      </c>
      <c r="F442" s="10">
        <f>F443</f>
        <v>10400</v>
      </c>
      <c r="G442" s="10"/>
      <c r="H442" s="10"/>
    </row>
    <row r="443" spans="2:8" x14ac:dyDescent="0.25">
      <c r="B443" s="31"/>
      <c r="C443" s="31"/>
      <c r="D443" s="31">
        <v>323</v>
      </c>
      <c r="E443" s="31" t="s">
        <v>13</v>
      </c>
      <c r="F443" s="12">
        <v>10400</v>
      </c>
      <c r="G443" s="12"/>
      <c r="H443" s="12"/>
    </row>
    <row r="444" spans="2:8" x14ac:dyDescent="0.25">
      <c r="B444" s="30">
        <v>4</v>
      </c>
      <c r="C444" s="30"/>
      <c r="D444" s="30"/>
      <c r="E444" s="30" t="s">
        <v>132</v>
      </c>
      <c r="F444" s="10">
        <f t="shared" ref="F444:H445" si="43">F445</f>
        <v>138801</v>
      </c>
      <c r="G444" s="10">
        <f t="shared" si="43"/>
        <v>0</v>
      </c>
      <c r="H444" s="10">
        <f t="shared" si="43"/>
        <v>0</v>
      </c>
    </row>
    <row r="445" spans="2:8" ht="26.25" x14ac:dyDescent="0.25">
      <c r="B445" s="31"/>
      <c r="C445" s="30">
        <v>42</v>
      </c>
      <c r="D445" s="31"/>
      <c r="E445" s="38" t="s">
        <v>40</v>
      </c>
      <c r="F445" s="10">
        <f t="shared" si="43"/>
        <v>138801</v>
      </c>
      <c r="G445" s="12"/>
      <c r="H445" s="12"/>
    </row>
    <row r="446" spans="2:8" x14ac:dyDescent="0.25">
      <c r="B446" s="31"/>
      <c r="C446" s="31"/>
      <c r="D446" s="31">
        <v>422</v>
      </c>
      <c r="E446" s="30" t="s">
        <v>132</v>
      </c>
      <c r="F446" s="12">
        <v>138801</v>
      </c>
      <c r="G446" s="12"/>
      <c r="H446" s="12"/>
    </row>
    <row r="447" spans="2:8" ht="25.5" customHeight="1" x14ac:dyDescent="0.25">
      <c r="B447" s="49"/>
      <c r="C447" s="49"/>
      <c r="D447" s="49"/>
      <c r="E447" s="143" t="s">
        <v>60</v>
      </c>
      <c r="F447" s="22">
        <f>F449</f>
        <v>1450966</v>
      </c>
      <c r="G447" s="22">
        <f>G449</f>
        <v>1224106</v>
      </c>
      <c r="H447" s="22">
        <f>H449</f>
        <v>1146936</v>
      </c>
    </row>
    <row r="448" spans="2:8" ht="17.25" customHeight="1" x14ac:dyDescent="0.25">
      <c r="B448" s="49"/>
      <c r="C448" s="49"/>
      <c r="D448" s="49"/>
      <c r="E448" s="143" t="s">
        <v>61</v>
      </c>
      <c r="F448" s="22"/>
      <c r="G448" s="22"/>
      <c r="H448" s="22"/>
    </row>
    <row r="449" spans="2:8" x14ac:dyDescent="0.25">
      <c r="B449" s="50"/>
      <c r="C449" s="50"/>
      <c r="D449" s="50"/>
      <c r="E449" s="146" t="s">
        <v>62</v>
      </c>
      <c r="F449" s="24">
        <f>F450+F470+F478+F485</f>
        <v>1450966</v>
      </c>
      <c r="G449" s="24">
        <f>G450+G470+G478+G485</f>
        <v>1224106</v>
      </c>
      <c r="H449" s="24">
        <f>H450+H470+H478+H485</f>
        <v>1146936</v>
      </c>
    </row>
    <row r="450" spans="2:8" ht="26.25" x14ac:dyDescent="0.25">
      <c r="B450" s="42"/>
      <c r="C450" s="42"/>
      <c r="D450" s="42"/>
      <c r="E450" s="41" t="s">
        <v>119</v>
      </c>
      <c r="F450" s="61">
        <f>F455+F467</f>
        <v>907906</v>
      </c>
      <c r="G450" s="61">
        <f>G455</f>
        <v>800106</v>
      </c>
      <c r="H450" s="61">
        <f>H455</f>
        <v>803936</v>
      </c>
    </row>
    <row r="451" spans="2:8" ht="23.25" x14ac:dyDescent="0.25">
      <c r="B451" s="42"/>
      <c r="C451" s="42"/>
      <c r="D451" s="42"/>
      <c r="E451" s="62" t="s">
        <v>63</v>
      </c>
      <c r="F451" s="29"/>
      <c r="G451" s="29"/>
      <c r="H451" s="134"/>
    </row>
    <row r="452" spans="2:8" x14ac:dyDescent="0.25">
      <c r="B452" s="42"/>
      <c r="C452" s="42"/>
      <c r="D452" s="42"/>
      <c r="E452" s="28" t="s">
        <v>29</v>
      </c>
      <c r="F452" s="29"/>
      <c r="G452" s="29"/>
      <c r="H452" s="134"/>
    </row>
    <row r="453" spans="2:8" x14ac:dyDescent="0.25">
      <c r="B453" s="42"/>
      <c r="C453" s="42"/>
      <c r="D453" s="42"/>
      <c r="E453" s="28" t="s">
        <v>214</v>
      </c>
      <c r="F453" s="29"/>
      <c r="G453" s="29"/>
      <c r="H453" s="134"/>
    </row>
    <row r="454" spans="2:8" x14ac:dyDescent="0.25">
      <c r="B454" s="42"/>
      <c r="C454" s="42"/>
      <c r="D454" s="42"/>
      <c r="E454" s="28" t="s">
        <v>168</v>
      </c>
      <c r="F454" s="29"/>
      <c r="G454" s="29"/>
      <c r="H454" s="134"/>
    </row>
    <row r="455" spans="2:8" x14ac:dyDescent="0.25">
      <c r="B455" s="9">
        <v>3</v>
      </c>
      <c r="C455" s="9"/>
      <c r="D455" s="9"/>
      <c r="E455" s="9" t="s">
        <v>6</v>
      </c>
      <c r="F455" s="10">
        <f>F456+F460+F465</f>
        <v>898406</v>
      </c>
      <c r="G455" s="10">
        <f>G456+G460+G465</f>
        <v>800106</v>
      </c>
      <c r="H455" s="10">
        <f>H456+H460+H465</f>
        <v>803936</v>
      </c>
    </row>
    <row r="456" spans="2:8" x14ac:dyDescent="0.25">
      <c r="B456" s="9"/>
      <c r="C456" s="9">
        <v>31</v>
      </c>
      <c r="D456" s="9"/>
      <c r="E456" s="9" t="s">
        <v>7</v>
      </c>
      <c r="F456" s="10">
        <f>F457+F458+F459</f>
        <v>710256</v>
      </c>
      <c r="G456" s="10">
        <v>635256</v>
      </c>
      <c r="H456" s="10">
        <v>636986</v>
      </c>
    </row>
    <row r="457" spans="2:8" x14ac:dyDescent="0.25">
      <c r="B457" s="11"/>
      <c r="C457" s="11"/>
      <c r="D457" s="11">
        <v>311</v>
      </c>
      <c r="E457" s="11" t="s">
        <v>21</v>
      </c>
      <c r="F457" s="12">
        <v>585068</v>
      </c>
      <c r="G457" s="12"/>
      <c r="H457" s="12"/>
    </row>
    <row r="458" spans="2:8" x14ac:dyDescent="0.25">
      <c r="B458" s="11"/>
      <c r="C458" s="11"/>
      <c r="D458" s="11">
        <v>312</v>
      </c>
      <c r="E458" s="11" t="s">
        <v>9</v>
      </c>
      <c r="F458" s="12">
        <v>28663</v>
      </c>
      <c r="G458" s="12"/>
      <c r="H458" s="12"/>
    </row>
    <row r="459" spans="2:8" x14ac:dyDescent="0.25">
      <c r="B459" s="11"/>
      <c r="C459" s="11"/>
      <c r="D459" s="11">
        <v>313</v>
      </c>
      <c r="E459" s="11" t="s">
        <v>10</v>
      </c>
      <c r="F459" s="12">
        <v>96525</v>
      </c>
      <c r="G459" s="12"/>
      <c r="H459" s="12"/>
    </row>
    <row r="460" spans="2:8" x14ac:dyDescent="0.25">
      <c r="B460" s="11"/>
      <c r="C460" s="9">
        <v>32</v>
      </c>
      <c r="D460" s="11"/>
      <c r="E460" s="9" t="s">
        <v>11</v>
      </c>
      <c r="F460" s="10">
        <f>F462+F463+F461+F464</f>
        <v>183300</v>
      </c>
      <c r="G460" s="10">
        <v>160050</v>
      </c>
      <c r="H460" s="10">
        <v>162050</v>
      </c>
    </row>
    <row r="461" spans="2:8" x14ac:dyDescent="0.25">
      <c r="B461" s="11"/>
      <c r="C461" s="9"/>
      <c r="D461" s="11">
        <v>321</v>
      </c>
      <c r="E461" s="11" t="s">
        <v>12</v>
      </c>
      <c r="F461" s="12">
        <v>38945</v>
      </c>
      <c r="G461" s="10"/>
      <c r="H461" s="10"/>
    </row>
    <row r="462" spans="2:8" x14ac:dyDescent="0.25">
      <c r="B462" s="9"/>
      <c r="C462" s="9"/>
      <c r="D462" s="11">
        <v>322</v>
      </c>
      <c r="E462" s="11" t="s">
        <v>22</v>
      </c>
      <c r="F462" s="12">
        <v>86500</v>
      </c>
      <c r="G462" s="10"/>
      <c r="H462" s="10"/>
    </row>
    <row r="463" spans="2:8" x14ac:dyDescent="0.25">
      <c r="B463" s="11"/>
      <c r="C463" s="11"/>
      <c r="D463" s="11">
        <v>323</v>
      </c>
      <c r="E463" s="11" t="s">
        <v>13</v>
      </c>
      <c r="F463" s="12">
        <v>54555</v>
      </c>
      <c r="G463" s="10"/>
      <c r="H463" s="10"/>
    </row>
    <row r="464" spans="2:8" x14ac:dyDescent="0.25">
      <c r="B464" s="11"/>
      <c r="C464" s="11"/>
      <c r="D464" s="11">
        <v>329</v>
      </c>
      <c r="E464" s="11" t="s">
        <v>14</v>
      </c>
      <c r="F464" s="12">
        <v>3300</v>
      </c>
      <c r="G464" s="10"/>
      <c r="H464" s="10"/>
    </row>
    <row r="465" spans="2:8" x14ac:dyDescent="0.25">
      <c r="B465" s="11"/>
      <c r="C465" s="9">
        <v>34</v>
      </c>
      <c r="D465" s="9"/>
      <c r="E465" s="9" t="s">
        <v>23</v>
      </c>
      <c r="F465" s="10">
        <f>F466</f>
        <v>4850</v>
      </c>
      <c r="G465" s="10">
        <v>4800</v>
      </c>
      <c r="H465" s="10">
        <v>4900</v>
      </c>
    </row>
    <row r="466" spans="2:8" x14ac:dyDescent="0.25">
      <c r="B466" s="11"/>
      <c r="C466" s="11"/>
      <c r="D466" s="11">
        <v>343</v>
      </c>
      <c r="E466" s="11" t="s">
        <v>24</v>
      </c>
      <c r="F466" s="12">
        <v>4850</v>
      </c>
      <c r="G466" s="10"/>
      <c r="H466" s="10"/>
    </row>
    <row r="467" spans="2:8" x14ac:dyDescent="0.25">
      <c r="B467" s="9">
        <v>4</v>
      </c>
      <c r="C467" s="9"/>
      <c r="D467" s="11"/>
      <c r="E467" s="30" t="s">
        <v>132</v>
      </c>
      <c r="F467" s="10">
        <f>F468</f>
        <v>9500</v>
      </c>
      <c r="G467" s="10"/>
      <c r="H467" s="10"/>
    </row>
    <row r="468" spans="2:8" ht="26.25" x14ac:dyDescent="0.25">
      <c r="B468" s="9"/>
      <c r="C468" s="9">
        <v>42</v>
      </c>
      <c r="D468" s="11"/>
      <c r="E468" s="38" t="s">
        <v>40</v>
      </c>
      <c r="F468" s="10">
        <f>F469</f>
        <v>9500</v>
      </c>
      <c r="G468" s="10"/>
      <c r="H468" s="10"/>
    </row>
    <row r="469" spans="2:8" x14ac:dyDescent="0.25">
      <c r="B469" s="11"/>
      <c r="C469" s="11"/>
      <c r="D469" s="11">
        <v>422</v>
      </c>
      <c r="E469" s="31" t="s">
        <v>132</v>
      </c>
      <c r="F469" s="12">
        <v>9500</v>
      </c>
      <c r="G469" s="10"/>
      <c r="H469" s="10"/>
    </row>
    <row r="470" spans="2:8" ht="26.25" x14ac:dyDescent="0.25">
      <c r="B470" s="32"/>
      <c r="C470" s="32"/>
      <c r="D470" s="32"/>
      <c r="E470" s="41" t="s">
        <v>120</v>
      </c>
      <c r="F470" s="27">
        <f>F472+F475</f>
        <v>333060</v>
      </c>
      <c r="G470" s="27">
        <f t="shared" ref="G470:H470" si="44">G472+G475</f>
        <v>325000</v>
      </c>
      <c r="H470" s="27">
        <f t="shared" si="44"/>
        <v>245000</v>
      </c>
    </row>
    <row r="471" spans="2:8" x14ac:dyDescent="0.25">
      <c r="B471" s="32"/>
      <c r="C471" s="32"/>
      <c r="D471" s="32"/>
      <c r="E471" s="28" t="s">
        <v>142</v>
      </c>
      <c r="F471" s="29"/>
      <c r="G471" s="29"/>
      <c r="H471" s="134"/>
    </row>
    <row r="472" spans="2:8" x14ac:dyDescent="0.25">
      <c r="B472" s="30">
        <v>3</v>
      </c>
      <c r="C472" s="30"/>
      <c r="D472" s="30"/>
      <c r="E472" s="38" t="s">
        <v>6</v>
      </c>
      <c r="F472" s="10">
        <f>F473</f>
        <v>33060</v>
      </c>
      <c r="G472" s="10">
        <f t="shared" ref="G472:H472" si="45">G473</f>
        <v>25000</v>
      </c>
      <c r="H472" s="10">
        <f t="shared" si="45"/>
        <v>20000</v>
      </c>
    </row>
    <row r="473" spans="2:8" x14ac:dyDescent="0.25">
      <c r="B473" s="30"/>
      <c r="C473" s="30">
        <v>34</v>
      </c>
      <c r="D473" s="30"/>
      <c r="E473" s="38" t="s">
        <v>23</v>
      </c>
      <c r="F473" s="10">
        <f>F474</f>
        <v>33060</v>
      </c>
      <c r="G473" s="10">
        <v>25000</v>
      </c>
      <c r="H473" s="10">
        <v>20000</v>
      </c>
    </row>
    <row r="474" spans="2:8" x14ac:dyDescent="0.25">
      <c r="B474" s="31"/>
      <c r="C474" s="31"/>
      <c r="D474" s="31">
        <v>342</v>
      </c>
      <c r="E474" s="46" t="s">
        <v>65</v>
      </c>
      <c r="F474" s="12">
        <v>33060</v>
      </c>
      <c r="G474" s="12"/>
      <c r="H474" s="12"/>
    </row>
    <row r="475" spans="2:8" ht="26.25" x14ac:dyDescent="0.25">
      <c r="B475" s="30">
        <v>5</v>
      </c>
      <c r="C475" s="30"/>
      <c r="D475" s="30"/>
      <c r="E475" s="38" t="s">
        <v>66</v>
      </c>
      <c r="F475" s="85">
        <f>F476</f>
        <v>300000</v>
      </c>
      <c r="G475" s="85">
        <f t="shared" ref="G475:H475" si="46">G476</f>
        <v>300000</v>
      </c>
      <c r="H475" s="85">
        <f t="shared" si="46"/>
        <v>225000</v>
      </c>
    </row>
    <row r="476" spans="2:8" ht="26.25" x14ac:dyDescent="0.25">
      <c r="B476" s="30"/>
      <c r="C476" s="30">
        <v>54</v>
      </c>
      <c r="D476" s="30"/>
      <c r="E476" s="38" t="s">
        <v>67</v>
      </c>
      <c r="F476" s="85">
        <f>F477</f>
        <v>300000</v>
      </c>
      <c r="G476" s="85">
        <v>300000</v>
      </c>
      <c r="H476" s="85">
        <v>225000</v>
      </c>
    </row>
    <row r="477" spans="2:8" ht="30" customHeight="1" x14ac:dyDescent="0.25">
      <c r="B477" s="31"/>
      <c r="C477" s="31"/>
      <c r="D477" s="31">
        <v>542</v>
      </c>
      <c r="E477" s="46" t="s">
        <v>68</v>
      </c>
      <c r="F477" s="56">
        <v>300000</v>
      </c>
      <c r="G477" s="56"/>
      <c r="H477" s="56"/>
    </row>
    <row r="478" spans="2:8" x14ac:dyDescent="0.25">
      <c r="B478" s="32"/>
      <c r="C478" s="32"/>
      <c r="D478" s="32"/>
      <c r="E478" s="26" t="s">
        <v>69</v>
      </c>
      <c r="F478" s="27">
        <f>F480</f>
        <v>156000</v>
      </c>
      <c r="G478" s="27">
        <f>G480</f>
        <v>46000</v>
      </c>
      <c r="H478" s="27">
        <f>H480</f>
        <v>45000</v>
      </c>
    </row>
    <row r="479" spans="2:8" x14ac:dyDescent="0.25">
      <c r="B479" s="32"/>
      <c r="C479" s="32"/>
      <c r="D479" s="32"/>
      <c r="E479" s="28" t="s">
        <v>29</v>
      </c>
      <c r="F479" s="29"/>
      <c r="G479" s="29"/>
      <c r="H479" s="134"/>
    </row>
    <row r="480" spans="2:8" x14ac:dyDescent="0.25">
      <c r="B480" s="30">
        <v>3</v>
      </c>
      <c r="C480" s="30"/>
      <c r="D480" s="30"/>
      <c r="E480" s="30" t="s">
        <v>6</v>
      </c>
      <c r="F480" s="10">
        <f>F481+F483</f>
        <v>156000</v>
      </c>
      <c r="G480" s="10">
        <f>G481+G483</f>
        <v>46000</v>
      </c>
      <c r="H480" s="10">
        <f t="shared" ref="H480" si="47">H481+H483</f>
        <v>45000</v>
      </c>
    </row>
    <row r="481" spans="2:8" ht="26.25" x14ac:dyDescent="0.25">
      <c r="B481" s="30"/>
      <c r="C481" s="30">
        <v>36</v>
      </c>
      <c r="D481" s="30"/>
      <c r="E481" s="38" t="s">
        <v>70</v>
      </c>
      <c r="F481" s="10">
        <f>F482</f>
        <v>119000</v>
      </c>
      <c r="G481" s="10">
        <v>9000</v>
      </c>
      <c r="H481" s="10">
        <v>9000</v>
      </c>
    </row>
    <row r="482" spans="2:8" x14ac:dyDescent="0.25">
      <c r="B482" s="31"/>
      <c r="C482" s="31"/>
      <c r="D482" s="31">
        <v>363</v>
      </c>
      <c r="E482" s="31" t="s">
        <v>121</v>
      </c>
      <c r="F482" s="12">
        <v>119000</v>
      </c>
      <c r="G482" s="12"/>
      <c r="H482" s="12"/>
    </row>
    <row r="483" spans="2:8" x14ac:dyDescent="0.25">
      <c r="B483" s="30"/>
      <c r="C483" s="30">
        <v>37</v>
      </c>
      <c r="D483" s="30"/>
      <c r="E483" s="30" t="s">
        <v>43</v>
      </c>
      <c r="F483" s="10">
        <f>F484</f>
        <v>37000</v>
      </c>
      <c r="G483" s="10">
        <v>37000</v>
      </c>
      <c r="H483" s="10">
        <v>36000</v>
      </c>
    </row>
    <row r="484" spans="2:8" x14ac:dyDescent="0.25">
      <c r="B484" s="31"/>
      <c r="C484" s="31"/>
      <c r="D484" s="31">
        <v>372</v>
      </c>
      <c r="E484" s="31" t="s">
        <v>44</v>
      </c>
      <c r="F484" s="12">
        <v>37000</v>
      </c>
      <c r="G484" s="12"/>
      <c r="H484" s="12"/>
    </row>
    <row r="485" spans="2:8" ht="26.25" x14ac:dyDescent="0.25">
      <c r="B485" s="32"/>
      <c r="C485" s="32"/>
      <c r="D485" s="32"/>
      <c r="E485" s="41" t="s">
        <v>122</v>
      </c>
      <c r="F485" s="27">
        <f>F487</f>
        <v>54000</v>
      </c>
      <c r="G485" s="27">
        <f>G487</f>
        <v>53000</v>
      </c>
      <c r="H485" s="27">
        <f>H487</f>
        <v>53000</v>
      </c>
    </row>
    <row r="486" spans="2:8" x14ac:dyDescent="0.25">
      <c r="B486" s="32"/>
      <c r="C486" s="32"/>
      <c r="D486" s="32"/>
      <c r="E486" s="28" t="s">
        <v>29</v>
      </c>
      <c r="F486" s="29"/>
      <c r="G486" s="29"/>
      <c r="H486" s="134"/>
    </row>
    <row r="487" spans="2:8" x14ac:dyDescent="0.25">
      <c r="B487" s="30">
        <v>3</v>
      </c>
      <c r="C487" s="30"/>
      <c r="D487" s="30"/>
      <c r="E487" s="30" t="s">
        <v>6</v>
      </c>
      <c r="F487" s="10">
        <f>F488</f>
        <v>54000</v>
      </c>
      <c r="G487" s="10">
        <f>G488</f>
        <v>53000</v>
      </c>
      <c r="H487" s="10">
        <f>H488</f>
        <v>53000</v>
      </c>
    </row>
    <row r="488" spans="2:8" x14ac:dyDescent="0.25">
      <c r="B488" s="30"/>
      <c r="C488" s="30">
        <v>37</v>
      </c>
      <c r="D488" s="30"/>
      <c r="E488" s="30" t="s">
        <v>43</v>
      </c>
      <c r="F488" s="10">
        <f>F489</f>
        <v>54000</v>
      </c>
      <c r="G488" s="10">
        <v>53000</v>
      </c>
      <c r="H488" s="10">
        <v>53000</v>
      </c>
    </row>
    <row r="489" spans="2:8" x14ac:dyDescent="0.25">
      <c r="B489" s="31"/>
      <c r="C489" s="31"/>
      <c r="D489" s="31">
        <v>372</v>
      </c>
      <c r="E489" s="31" t="s">
        <v>44</v>
      </c>
      <c r="F489" s="12">
        <v>54000</v>
      </c>
      <c r="G489" s="12"/>
      <c r="H489" s="12"/>
    </row>
    <row r="490" spans="2:8" ht="25.5" x14ac:dyDescent="0.25">
      <c r="B490" s="49"/>
      <c r="C490" s="49"/>
      <c r="D490" s="49"/>
      <c r="E490" s="143" t="s">
        <v>72</v>
      </c>
      <c r="F490" s="22">
        <f>F492</f>
        <v>319250.37</v>
      </c>
      <c r="G490" s="22">
        <f>G492</f>
        <v>127600</v>
      </c>
      <c r="H490" s="22">
        <f>H492</f>
        <v>127600</v>
      </c>
    </row>
    <row r="491" spans="2:8" ht="25.5" x14ac:dyDescent="0.25">
      <c r="B491" s="49"/>
      <c r="C491" s="49"/>
      <c r="D491" s="49"/>
      <c r="E491" s="143" t="s">
        <v>73</v>
      </c>
      <c r="F491" s="22"/>
      <c r="G491" s="22"/>
      <c r="H491" s="22"/>
    </row>
    <row r="492" spans="2:8" ht="38.25" x14ac:dyDescent="0.25">
      <c r="B492" s="50"/>
      <c r="C492" s="50"/>
      <c r="D492" s="50"/>
      <c r="E492" s="145" t="s">
        <v>123</v>
      </c>
      <c r="F492" s="24">
        <f>F493+F507+F512+F517+F522+F527+F498</f>
        <v>319250.37</v>
      </c>
      <c r="G492" s="24">
        <f>G493+G507+G512+G517+G522+G527+G498</f>
        <v>127600</v>
      </c>
      <c r="H492" s="24">
        <f>H493+H507+H512+H517+H522+H527+H498</f>
        <v>127600</v>
      </c>
    </row>
    <row r="493" spans="2:8" ht="26.25" x14ac:dyDescent="0.25">
      <c r="B493" s="32"/>
      <c r="C493" s="32"/>
      <c r="D493" s="32"/>
      <c r="E493" s="41" t="s">
        <v>74</v>
      </c>
      <c r="F493" s="27">
        <f>F495</f>
        <v>42000</v>
      </c>
      <c r="G493" s="27">
        <f t="shared" ref="G493:H493" si="48">G495</f>
        <v>40000</v>
      </c>
      <c r="H493" s="27">
        <f t="shared" si="48"/>
        <v>40000</v>
      </c>
    </row>
    <row r="494" spans="2:8" x14ac:dyDescent="0.25">
      <c r="B494" s="32"/>
      <c r="C494" s="32"/>
      <c r="D494" s="32"/>
      <c r="E494" s="28" t="s">
        <v>166</v>
      </c>
      <c r="F494" s="29"/>
      <c r="G494" s="29"/>
      <c r="H494" s="134"/>
    </row>
    <row r="495" spans="2:8" x14ac:dyDescent="0.25">
      <c r="B495" s="30">
        <v>3</v>
      </c>
      <c r="C495" s="30"/>
      <c r="D495" s="30"/>
      <c r="E495" s="30" t="s">
        <v>6</v>
      </c>
      <c r="F495" s="10">
        <f>F496</f>
        <v>42000</v>
      </c>
      <c r="G495" s="10">
        <f t="shared" ref="G495:H495" si="49">G496</f>
        <v>40000</v>
      </c>
      <c r="H495" s="10">
        <f t="shared" si="49"/>
        <v>40000</v>
      </c>
    </row>
    <row r="496" spans="2:8" x14ac:dyDescent="0.25">
      <c r="B496" s="30"/>
      <c r="C496" s="30">
        <v>37</v>
      </c>
      <c r="D496" s="30"/>
      <c r="E496" s="30" t="s">
        <v>43</v>
      </c>
      <c r="F496" s="10">
        <f>F497</f>
        <v>42000</v>
      </c>
      <c r="G496" s="10">
        <v>40000</v>
      </c>
      <c r="H496" s="10">
        <v>40000</v>
      </c>
    </row>
    <row r="497" spans="2:8" x14ac:dyDescent="0.25">
      <c r="B497" s="31"/>
      <c r="C497" s="31"/>
      <c r="D497" s="31">
        <v>372</v>
      </c>
      <c r="E497" s="31" t="s">
        <v>44</v>
      </c>
      <c r="F497" s="12">
        <v>42000</v>
      </c>
      <c r="G497" s="12"/>
      <c r="H497" s="12"/>
    </row>
    <row r="498" spans="2:8" x14ac:dyDescent="0.25">
      <c r="B498" s="32"/>
      <c r="C498" s="32"/>
      <c r="D498" s="32"/>
      <c r="E498" s="41" t="s">
        <v>185</v>
      </c>
      <c r="F498" s="27">
        <f>F500</f>
        <v>168650.37</v>
      </c>
      <c r="G498" s="27">
        <f>G500</f>
        <v>0</v>
      </c>
      <c r="H498" s="27">
        <f>H500</f>
        <v>0</v>
      </c>
    </row>
    <row r="499" spans="2:8" x14ac:dyDescent="0.25">
      <c r="B499" s="32"/>
      <c r="C499" s="32"/>
      <c r="D499" s="32"/>
      <c r="E499" s="28" t="s">
        <v>168</v>
      </c>
      <c r="F499" s="29"/>
      <c r="G499" s="29"/>
      <c r="H499" s="134"/>
    </row>
    <row r="500" spans="2:8" x14ac:dyDescent="0.25">
      <c r="B500" s="30">
        <v>3</v>
      </c>
      <c r="C500" s="30"/>
      <c r="D500" s="30"/>
      <c r="E500" s="30" t="s">
        <v>6</v>
      </c>
      <c r="F500" s="10">
        <f>F501+F505</f>
        <v>168650.37</v>
      </c>
      <c r="G500" s="10">
        <f t="shared" ref="G500:H500" si="50">G501+G505</f>
        <v>0</v>
      </c>
      <c r="H500" s="10">
        <f t="shared" si="50"/>
        <v>0</v>
      </c>
    </row>
    <row r="501" spans="2:8" x14ac:dyDescent="0.25">
      <c r="B501" s="30"/>
      <c r="C501" s="30">
        <v>31</v>
      </c>
      <c r="D501" s="30"/>
      <c r="E501" s="30" t="s">
        <v>7</v>
      </c>
      <c r="F501" s="10">
        <f>F502+F504+F503</f>
        <v>160450.37</v>
      </c>
      <c r="G501" s="10"/>
      <c r="H501" s="10"/>
    </row>
    <row r="502" spans="2:8" x14ac:dyDescent="0.25">
      <c r="B502" s="31"/>
      <c r="C502" s="31"/>
      <c r="D502" s="31">
        <v>311</v>
      </c>
      <c r="E502" s="31" t="s">
        <v>21</v>
      </c>
      <c r="F502" s="12">
        <v>130000.32000000001</v>
      </c>
      <c r="G502" s="110"/>
      <c r="H502" s="12"/>
    </row>
    <row r="503" spans="2:8" x14ac:dyDescent="0.25">
      <c r="B503" s="31"/>
      <c r="C503" s="31"/>
      <c r="D503" s="31">
        <v>312</v>
      </c>
      <c r="E503" s="11" t="s">
        <v>9</v>
      </c>
      <c r="F503" s="12">
        <v>9000</v>
      </c>
      <c r="G503" s="110"/>
      <c r="H503" s="12"/>
    </row>
    <row r="504" spans="2:8" x14ac:dyDescent="0.25">
      <c r="B504" s="31"/>
      <c r="C504" s="31"/>
      <c r="D504" s="31">
        <v>313</v>
      </c>
      <c r="E504" s="31" t="s">
        <v>144</v>
      </c>
      <c r="F504" s="12">
        <v>21450.05</v>
      </c>
      <c r="G504" s="12"/>
      <c r="H504" s="12"/>
    </row>
    <row r="505" spans="2:8" x14ac:dyDescent="0.25">
      <c r="B505" s="31"/>
      <c r="C505" s="30">
        <v>32</v>
      </c>
      <c r="D505" s="31"/>
      <c r="E505" s="30" t="s">
        <v>11</v>
      </c>
      <c r="F505" s="10">
        <f>F506</f>
        <v>8200</v>
      </c>
      <c r="G505" s="10"/>
      <c r="H505" s="10">
        <f>H506</f>
        <v>0</v>
      </c>
    </row>
    <row r="506" spans="2:8" x14ac:dyDescent="0.25">
      <c r="B506" s="31"/>
      <c r="C506" s="30"/>
      <c r="D506" s="31">
        <v>321</v>
      </c>
      <c r="E506" s="31" t="s">
        <v>12</v>
      </c>
      <c r="F506" s="12">
        <v>8200</v>
      </c>
      <c r="G506" s="12"/>
      <c r="H506" s="12"/>
    </row>
    <row r="507" spans="2:8" ht="14.25" customHeight="1" x14ac:dyDescent="0.25">
      <c r="B507" s="32"/>
      <c r="C507" s="32"/>
      <c r="D507" s="32"/>
      <c r="E507" s="41" t="s">
        <v>124</v>
      </c>
      <c r="F507" s="27">
        <f>F509</f>
        <v>5000</v>
      </c>
      <c r="G507" s="27">
        <f>G509</f>
        <v>5000</v>
      </c>
      <c r="H507" s="27">
        <f>H509</f>
        <v>5000</v>
      </c>
    </row>
    <row r="508" spans="2:8" x14ac:dyDescent="0.25">
      <c r="B508" s="32"/>
      <c r="C508" s="32"/>
      <c r="D508" s="32"/>
      <c r="E508" s="28" t="s">
        <v>29</v>
      </c>
      <c r="F508" s="29"/>
      <c r="G508" s="29"/>
      <c r="H508" s="134"/>
    </row>
    <row r="509" spans="2:8" x14ac:dyDescent="0.25">
      <c r="B509" s="30">
        <v>3</v>
      </c>
      <c r="C509" s="30"/>
      <c r="D509" s="30"/>
      <c r="E509" s="30" t="s">
        <v>6</v>
      </c>
      <c r="F509" s="10">
        <f>F510</f>
        <v>5000</v>
      </c>
      <c r="G509" s="10">
        <f t="shared" ref="G509:H509" si="51">G510</f>
        <v>5000</v>
      </c>
      <c r="H509" s="10">
        <f t="shared" si="51"/>
        <v>5000</v>
      </c>
    </row>
    <row r="510" spans="2:8" x14ac:dyDescent="0.25">
      <c r="B510" s="30"/>
      <c r="C510" s="30">
        <v>38</v>
      </c>
      <c r="D510" s="30"/>
      <c r="E510" s="30" t="s">
        <v>15</v>
      </c>
      <c r="F510" s="10">
        <f>F511</f>
        <v>5000</v>
      </c>
      <c r="G510" s="10">
        <v>5000</v>
      </c>
      <c r="H510" s="10">
        <v>5000</v>
      </c>
    </row>
    <row r="511" spans="2:8" x14ac:dyDescent="0.25">
      <c r="B511" s="31"/>
      <c r="C511" s="31"/>
      <c r="D511" s="31">
        <v>381</v>
      </c>
      <c r="E511" s="31" t="s">
        <v>30</v>
      </c>
      <c r="F511" s="12">
        <v>5000</v>
      </c>
      <c r="G511" s="12"/>
      <c r="H511" s="12"/>
    </row>
    <row r="512" spans="2:8" ht="26.25" x14ac:dyDescent="0.25">
      <c r="B512" s="32"/>
      <c r="C512" s="32"/>
      <c r="D512" s="32"/>
      <c r="E512" s="41" t="s">
        <v>75</v>
      </c>
      <c r="F512" s="27">
        <f>F514</f>
        <v>27000</v>
      </c>
      <c r="G512" s="27">
        <f>G514</f>
        <v>27000</v>
      </c>
      <c r="H512" s="27">
        <f>H514</f>
        <v>27000</v>
      </c>
    </row>
    <row r="513" spans="2:8" x14ac:dyDescent="0.25">
      <c r="B513" s="32"/>
      <c r="C513" s="32"/>
      <c r="D513" s="32"/>
      <c r="E513" s="28" t="s">
        <v>29</v>
      </c>
      <c r="F513" s="29"/>
      <c r="G513" s="29"/>
      <c r="H513" s="134"/>
    </row>
    <row r="514" spans="2:8" x14ac:dyDescent="0.25">
      <c r="B514" s="30">
        <v>3</v>
      </c>
      <c r="C514" s="30"/>
      <c r="D514" s="30"/>
      <c r="E514" s="30" t="s">
        <v>6</v>
      </c>
      <c r="F514" s="10">
        <f>F515</f>
        <v>27000</v>
      </c>
      <c r="G514" s="10">
        <f t="shared" ref="G514:H514" si="52">G515</f>
        <v>27000</v>
      </c>
      <c r="H514" s="10">
        <f t="shared" si="52"/>
        <v>27000</v>
      </c>
    </row>
    <row r="515" spans="2:8" x14ac:dyDescent="0.25">
      <c r="B515" s="30"/>
      <c r="C515" s="30">
        <v>37</v>
      </c>
      <c r="D515" s="30"/>
      <c r="E515" s="30" t="s">
        <v>43</v>
      </c>
      <c r="F515" s="10">
        <f>F516</f>
        <v>27000</v>
      </c>
      <c r="G515" s="10">
        <v>27000</v>
      </c>
      <c r="H515" s="10">
        <v>27000</v>
      </c>
    </row>
    <row r="516" spans="2:8" x14ac:dyDescent="0.25">
      <c r="B516" s="31"/>
      <c r="C516" s="31"/>
      <c r="D516" s="31">
        <v>372</v>
      </c>
      <c r="E516" s="31" t="s">
        <v>44</v>
      </c>
      <c r="F516" s="12">
        <v>27000</v>
      </c>
      <c r="G516" s="12"/>
      <c r="H516" s="12"/>
    </row>
    <row r="517" spans="2:8" ht="26.25" x14ac:dyDescent="0.25">
      <c r="B517" s="32"/>
      <c r="C517" s="32"/>
      <c r="D517" s="32"/>
      <c r="E517" s="41" t="s">
        <v>138</v>
      </c>
      <c r="F517" s="27">
        <f>F519</f>
        <v>70000</v>
      </c>
      <c r="G517" s="27">
        <f t="shared" ref="G517:H517" si="53">G519</f>
        <v>50000</v>
      </c>
      <c r="H517" s="27">
        <f t="shared" si="53"/>
        <v>50000</v>
      </c>
    </row>
    <row r="518" spans="2:8" x14ac:dyDescent="0.25">
      <c r="B518" s="32"/>
      <c r="C518" s="32"/>
      <c r="D518" s="32"/>
      <c r="E518" s="28" t="s">
        <v>29</v>
      </c>
      <c r="F518" s="29"/>
      <c r="G518" s="29"/>
      <c r="H518" s="134"/>
    </row>
    <row r="519" spans="2:8" x14ac:dyDescent="0.25">
      <c r="B519" s="30">
        <v>3</v>
      </c>
      <c r="C519" s="30"/>
      <c r="D519" s="30"/>
      <c r="E519" s="30" t="s">
        <v>6</v>
      </c>
      <c r="F519" s="10">
        <f>F520</f>
        <v>70000</v>
      </c>
      <c r="G519" s="10">
        <f t="shared" ref="G519:H519" si="54">G520</f>
        <v>50000</v>
      </c>
      <c r="H519" s="10">
        <f t="shared" si="54"/>
        <v>50000</v>
      </c>
    </row>
    <row r="520" spans="2:8" x14ac:dyDescent="0.25">
      <c r="B520" s="30"/>
      <c r="C520" s="30">
        <v>37</v>
      </c>
      <c r="D520" s="30"/>
      <c r="E520" s="30" t="s">
        <v>43</v>
      </c>
      <c r="F520" s="10">
        <f>F521</f>
        <v>70000</v>
      </c>
      <c r="G520" s="10">
        <v>50000</v>
      </c>
      <c r="H520" s="10">
        <v>50000</v>
      </c>
    </row>
    <row r="521" spans="2:8" x14ac:dyDescent="0.25">
      <c r="B521" s="31"/>
      <c r="C521" s="31"/>
      <c r="D521" s="31">
        <v>372</v>
      </c>
      <c r="E521" s="31" t="s">
        <v>44</v>
      </c>
      <c r="F521" s="12">
        <v>70000</v>
      </c>
      <c r="G521" s="12"/>
      <c r="H521" s="12"/>
    </row>
    <row r="522" spans="2:8" ht="26.25" x14ac:dyDescent="0.25">
      <c r="B522" s="32"/>
      <c r="C522" s="32"/>
      <c r="D522" s="32"/>
      <c r="E522" s="41" t="s">
        <v>125</v>
      </c>
      <c r="F522" s="27">
        <f>F524</f>
        <v>5000</v>
      </c>
      <c r="G522" s="27">
        <f t="shared" ref="G522:H522" si="55">G524</f>
        <v>4000</v>
      </c>
      <c r="H522" s="27">
        <f t="shared" si="55"/>
        <v>4000</v>
      </c>
    </row>
    <row r="523" spans="2:8" x14ac:dyDescent="0.25">
      <c r="B523" s="32"/>
      <c r="C523" s="32"/>
      <c r="D523" s="32"/>
      <c r="E523" s="28" t="s">
        <v>29</v>
      </c>
      <c r="F523" s="29"/>
      <c r="G523" s="29"/>
      <c r="H523" s="134"/>
    </row>
    <row r="524" spans="2:8" x14ac:dyDescent="0.25">
      <c r="B524" s="30">
        <v>3</v>
      </c>
      <c r="C524" s="30"/>
      <c r="D524" s="30"/>
      <c r="E524" s="30" t="s">
        <v>6</v>
      </c>
      <c r="F524" s="10">
        <f>F525</f>
        <v>5000</v>
      </c>
      <c r="G524" s="10">
        <f t="shared" ref="G524:H524" si="56">G525</f>
        <v>4000</v>
      </c>
      <c r="H524" s="10">
        <f t="shared" si="56"/>
        <v>4000</v>
      </c>
    </row>
    <row r="525" spans="2:8" x14ac:dyDescent="0.25">
      <c r="B525" s="30"/>
      <c r="C525" s="30">
        <v>38</v>
      </c>
      <c r="D525" s="30"/>
      <c r="E525" s="30" t="s">
        <v>15</v>
      </c>
      <c r="F525" s="10">
        <f>F526</f>
        <v>5000</v>
      </c>
      <c r="G525" s="10">
        <v>4000</v>
      </c>
      <c r="H525" s="10">
        <v>4000</v>
      </c>
    </row>
    <row r="526" spans="2:8" x14ac:dyDescent="0.25">
      <c r="B526" s="31"/>
      <c r="C526" s="31"/>
      <c r="D526" s="31">
        <v>381</v>
      </c>
      <c r="E526" s="31" t="s">
        <v>30</v>
      </c>
      <c r="F526" s="12">
        <v>5000</v>
      </c>
      <c r="G526" s="12"/>
      <c r="H526" s="12"/>
    </row>
    <row r="527" spans="2:8" x14ac:dyDescent="0.25">
      <c r="B527" s="32"/>
      <c r="C527" s="32"/>
      <c r="D527" s="32"/>
      <c r="E527" s="41" t="s">
        <v>76</v>
      </c>
      <c r="F527" s="27">
        <f>F529</f>
        <v>1600</v>
      </c>
      <c r="G527" s="27">
        <f t="shared" ref="G527:H527" si="57">G529</f>
        <v>1600</v>
      </c>
      <c r="H527" s="27">
        <f t="shared" si="57"/>
        <v>1600</v>
      </c>
    </row>
    <row r="528" spans="2:8" x14ac:dyDescent="0.25">
      <c r="B528" s="32"/>
      <c r="C528" s="32"/>
      <c r="D528" s="32"/>
      <c r="E528" s="28" t="s">
        <v>29</v>
      </c>
      <c r="F528" s="68"/>
      <c r="G528" s="68"/>
      <c r="H528" s="137"/>
    </row>
    <row r="529" spans="2:8" x14ac:dyDescent="0.25">
      <c r="B529" s="30">
        <v>3</v>
      </c>
      <c r="C529" s="30"/>
      <c r="D529" s="30"/>
      <c r="E529" s="30" t="s">
        <v>6</v>
      </c>
      <c r="F529" s="85">
        <f>F530</f>
        <v>1600</v>
      </c>
      <c r="G529" s="85">
        <f t="shared" ref="G529:H529" si="58">G530</f>
        <v>1600</v>
      </c>
      <c r="H529" s="85">
        <f t="shared" si="58"/>
        <v>1600</v>
      </c>
    </row>
    <row r="530" spans="2:8" x14ac:dyDescent="0.25">
      <c r="B530" s="30"/>
      <c r="C530" s="30">
        <v>38</v>
      </c>
      <c r="D530" s="30"/>
      <c r="E530" s="30" t="s">
        <v>15</v>
      </c>
      <c r="F530" s="85">
        <f>F531</f>
        <v>1600</v>
      </c>
      <c r="G530" s="85">
        <v>1600</v>
      </c>
      <c r="H530" s="85">
        <v>1600</v>
      </c>
    </row>
    <row r="531" spans="2:8" x14ac:dyDescent="0.25">
      <c r="B531" s="31"/>
      <c r="C531" s="31"/>
      <c r="D531" s="31">
        <v>381</v>
      </c>
      <c r="E531" s="31" t="s">
        <v>30</v>
      </c>
      <c r="F531" s="56">
        <v>1600</v>
      </c>
      <c r="G531" s="56"/>
      <c r="H531" s="56"/>
    </row>
    <row r="532" spans="2:8" x14ac:dyDescent="0.25">
      <c r="B532" s="35"/>
      <c r="C532" s="35"/>
      <c r="D532" s="35"/>
      <c r="E532" s="35"/>
      <c r="F532" s="89"/>
      <c r="G532" s="89"/>
      <c r="H532" s="89"/>
    </row>
    <row r="533" spans="2:8" x14ac:dyDescent="0.25">
      <c r="B533" s="35"/>
      <c r="C533" s="35"/>
      <c r="D533" s="35"/>
      <c r="E533" s="35"/>
      <c r="F533" s="18"/>
      <c r="G533" s="18"/>
      <c r="H533" s="18"/>
    </row>
    <row r="534" spans="2:8" x14ac:dyDescent="0.25">
      <c r="B534" s="201" t="s">
        <v>126</v>
      </c>
      <c r="C534" s="201"/>
      <c r="D534" s="201"/>
      <c r="E534" s="201"/>
      <c r="F534" s="201"/>
      <c r="G534" s="201"/>
      <c r="H534" s="201"/>
    </row>
    <row r="535" spans="2:8" ht="15.75" customHeight="1" x14ac:dyDescent="0.25">
      <c r="B535" s="63"/>
      <c r="C535" s="63"/>
      <c r="D535" s="63"/>
      <c r="E535" s="63"/>
      <c r="F535" s="63"/>
      <c r="G535" s="63"/>
      <c r="H535" s="63"/>
    </row>
    <row r="536" spans="2:8" ht="30" customHeight="1" x14ac:dyDescent="0.25">
      <c r="B536" s="202" t="s">
        <v>203</v>
      </c>
      <c r="C536" s="202"/>
      <c r="D536" s="202"/>
      <c r="E536" s="202"/>
      <c r="F536" s="202"/>
      <c r="G536" s="202"/>
      <c r="H536" s="202"/>
    </row>
    <row r="537" spans="2:8" x14ac:dyDescent="0.25">
      <c r="B537"/>
      <c r="C537"/>
      <c r="D537"/>
      <c r="E537"/>
      <c r="F537"/>
      <c r="G537"/>
      <c r="H537"/>
    </row>
    <row r="538" spans="2:8" x14ac:dyDescent="0.25">
      <c r="B538" s="203" t="s">
        <v>127</v>
      </c>
      <c r="C538" s="203"/>
      <c r="D538" s="203"/>
      <c r="E538" s="203"/>
      <c r="F538" s="203"/>
      <c r="G538" s="203"/>
      <c r="H538" s="203"/>
    </row>
    <row r="539" spans="2:8" x14ac:dyDescent="0.25">
      <c r="B539" s="90"/>
      <c r="C539" s="90"/>
      <c r="D539" s="90"/>
      <c r="E539" s="90"/>
      <c r="F539" s="90"/>
      <c r="G539" s="90"/>
      <c r="H539" s="90"/>
    </row>
    <row r="540" spans="2:8" x14ac:dyDescent="0.25">
      <c r="B540" s="201" t="s">
        <v>128</v>
      </c>
      <c r="C540" s="201"/>
      <c r="D540" s="201"/>
      <c r="E540" s="201"/>
      <c r="F540" s="201"/>
      <c r="G540" s="201"/>
      <c r="H540" s="201"/>
    </row>
    <row r="541" spans="2:8" x14ac:dyDescent="0.25">
      <c r="B541"/>
      <c r="C541"/>
      <c r="D541"/>
      <c r="E541"/>
      <c r="F541"/>
      <c r="G541"/>
      <c r="H541" s="64"/>
    </row>
    <row r="542" spans="2:8" s="87" customFormat="1" ht="27" customHeight="1" x14ac:dyDescent="0.25">
      <c r="B542" s="204" t="s">
        <v>204</v>
      </c>
      <c r="C542" s="204"/>
      <c r="D542" s="204"/>
      <c r="E542" s="204"/>
      <c r="F542" s="204"/>
      <c r="G542" s="204"/>
      <c r="H542" s="204"/>
    </row>
    <row r="543" spans="2:8" x14ac:dyDescent="0.25">
      <c r="B543"/>
      <c r="C543"/>
      <c r="D543"/>
      <c r="E543"/>
      <c r="F543"/>
      <c r="G543"/>
      <c r="H543" s="64"/>
    </row>
    <row r="544" spans="2:8" x14ac:dyDescent="0.25">
      <c r="B544" s="201" t="s">
        <v>129</v>
      </c>
      <c r="C544" s="201"/>
      <c r="D544" s="201"/>
      <c r="E544" s="201"/>
      <c r="F544" s="201"/>
      <c r="G544" s="201"/>
      <c r="H544" s="201"/>
    </row>
    <row r="545" spans="1:8" x14ac:dyDescent="0.25">
      <c r="B545" s="201" t="s">
        <v>130</v>
      </c>
      <c r="C545" s="201"/>
      <c r="D545" s="201"/>
      <c r="E545" s="201"/>
      <c r="F545" s="201"/>
      <c r="G545" s="201"/>
      <c r="H545" s="201"/>
    </row>
    <row r="546" spans="1:8" s="96" customFormat="1" x14ac:dyDescent="0.25">
      <c r="F546" s="103"/>
      <c r="G546" s="103"/>
      <c r="H546" s="104"/>
    </row>
    <row r="547" spans="1:8" s="114" customFormat="1" x14ac:dyDescent="0.25">
      <c r="A547" s="153"/>
      <c r="B547" s="154" t="s">
        <v>232</v>
      </c>
      <c r="C547" s="154"/>
      <c r="D547" s="154"/>
      <c r="E547" s="154"/>
      <c r="H547" s="115"/>
    </row>
    <row r="548" spans="1:8" x14ac:dyDescent="0.25">
      <c r="A548" s="116"/>
      <c r="B548" s="155"/>
      <c r="C548" s="155"/>
      <c r="D548" s="155"/>
      <c r="E548" s="155"/>
      <c r="G548" s="2" t="s">
        <v>182</v>
      </c>
      <c r="H548" s="65"/>
    </row>
    <row r="549" spans="1:8" x14ac:dyDescent="0.25">
      <c r="G549" s="2" t="s">
        <v>140</v>
      </c>
      <c r="H549" s="66"/>
    </row>
    <row r="550" spans="1:8" x14ac:dyDescent="0.25">
      <c r="B550"/>
      <c r="C550"/>
      <c r="D550"/>
      <c r="E550"/>
      <c r="F550"/>
      <c r="G550"/>
      <c r="H550"/>
    </row>
    <row r="551" spans="1:8" x14ac:dyDescent="0.25">
      <c r="B551"/>
      <c r="C551"/>
      <c r="D551"/>
      <c r="E551"/>
      <c r="F551"/>
      <c r="G551"/>
      <c r="H551"/>
    </row>
    <row r="552" spans="1:8" x14ac:dyDescent="0.25">
      <c r="B552"/>
      <c r="C552"/>
      <c r="D552"/>
      <c r="E552"/>
      <c r="F552"/>
      <c r="G552"/>
      <c r="H552"/>
    </row>
    <row r="553" spans="1:8" x14ac:dyDescent="0.25">
      <c r="B553"/>
      <c r="C553"/>
      <c r="D553"/>
      <c r="E553"/>
      <c r="F553"/>
      <c r="G553"/>
      <c r="H553"/>
    </row>
    <row r="554" spans="1:8" x14ac:dyDescent="0.25">
      <c r="B554"/>
      <c r="C554"/>
      <c r="D554"/>
      <c r="E554"/>
      <c r="F554"/>
      <c r="G554"/>
      <c r="H554"/>
    </row>
    <row r="555" spans="1:8" x14ac:dyDescent="0.25">
      <c r="B555"/>
      <c r="C555"/>
      <c r="D555"/>
      <c r="E555"/>
      <c r="F555"/>
      <c r="G555"/>
      <c r="H555"/>
    </row>
    <row r="556" spans="1:8" x14ac:dyDescent="0.25">
      <c r="B556"/>
      <c r="C556"/>
      <c r="D556"/>
      <c r="E556"/>
      <c r="F556"/>
      <c r="G556"/>
      <c r="H556"/>
    </row>
    <row r="557" spans="1:8" x14ac:dyDescent="0.25">
      <c r="B557"/>
      <c r="C557"/>
      <c r="D557"/>
      <c r="E557"/>
      <c r="F557"/>
      <c r="G557"/>
      <c r="H557"/>
    </row>
    <row r="558" spans="1:8" x14ac:dyDescent="0.25">
      <c r="B558"/>
      <c r="C558"/>
      <c r="D558"/>
      <c r="E558"/>
      <c r="F558"/>
      <c r="G558"/>
      <c r="H558"/>
    </row>
    <row r="559" spans="1:8" x14ac:dyDescent="0.25">
      <c r="B559"/>
      <c r="C559"/>
      <c r="D559"/>
      <c r="E559"/>
      <c r="F559"/>
      <c r="G559"/>
      <c r="H559"/>
    </row>
    <row r="560" spans="1:8" x14ac:dyDescent="0.25">
      <c r="B560"/>
      <c r="C560"/>
      <c r="D560"/>
      <c r="E560"/>
      <c r="F560"/>
      <c r="G560"/>
      <c r="H560"/>
    </row>
    <row r="561" spans="2:8" x14ac:dyDescent="0.25">
      <c r="B561"/>
      <c r="C561"/>
      <c r="D561"/>
      <c r="E561"/>
      <c r="F561"/>
      <c r="G561"/>
      <c r="H561"/>
    </row>
    <row r="562" spans="2:8" x14ac:dyDescent="0.25">
      <c r="B562"/>
      <c r="C562"/>
      <c r="D562"/>
      <c r="E562"/>
      <c r="F562"/>
      <c r="G562"/>
      <c r="H562"/>
    </row>
    <row r="563" spans="2:8" x14ac:dyDescent="0.25">
      <c r="B563"/>
      <c r="C563"/>
      <c r="D563"/>
      <c r="E563"/>
      <c r="F563"/>
      <c r="G563"/>
      <c r="H563"/>
    </row>
    <row r="564" spans="2:8" x14ac:dyDescent="0.25">
      <c r="B564"/>
      <c r="C564"/>
      <c r="D564"/>
      <c r="E564"/>
      <c r="F564"/>
      <c r="G564"/>
      <c r="H564"/>
    </row>
    <row r="565" spans="2:8" x14ac:dyDescent="0.25">
      <c r="B565"/>
      <c r="C565"/>
      <c r="D565"/>
      <c r="E565"/>
      <c r="F565"/>
      <c r="G565"/>
      <c r="H565"/>
    </row>
    <row r="566" spans="2:8" x14ac:dyDescent="0.25">
      <c r="B566"/>
      <c r="C566"/>
      <c r="D566"/>
      <c r="E566"/>
      <c r="F566"/>
      <c r="G566"/>
      <c r="H566"/>
    </row>
    <row r="567" spans="2:8" x14ac:dyDescent="0.25">
      <c r="B567"/>
      <c r="C567"/>
      <c r="D567"/>
      <c r="E567"/>
      <c r="F567"/>
      <c r="G567"/>
      <c r="H567"/>
    </row>
    <row r="568" spans="2:8" x14ac:dyDescent="0.25">
      <c r="B568"/>
      <c r="C568"/>
      <c r="D568"/>
      <c r="E568"/>
      <c r="F568"/>
      <c r="G568"/>
      <c r="H568"/>
    </row>
    <row r="569" spans="2:8" x14ac:dyDescent="0.25">
      <c r="B569"/>
      <c r="C569"/>
      <c r="D569"/>
      <c r="E569"/>
      <c r="F569"/>
      <c r="G569"/>
      <c r="H569"/>
    </row>
    <row r="570" spans="2:8" x14ac:dyDescent="0.25">
      <c r="B570"/>
      <c r="C570"/>
      <c r="D570"/>
      <c r="E570"/>
      <c r="F570"/>
      <c r="G570"/>
      <c r="H570"/>
    </row>
    <row r="571" spans="2:8" x14ac:dyDescent="0.25">
      <c r="B571"/>
      <c r="C571"/>
      <c r="D571"/>
      <c r="E571"/>
      <c r="F571"/>
      <c r="G571"/>
      <c r="H571"/>
    </row>
  </sheetData>
  <mergeCells count="85">
    <mergeCell ref="A25:E25"/>
    <mergeCell ref="A26:E26"/>
    <mergeCell ref="B10:H10"/>
    <mergeCell ref="B1:H1"/>
    <mergeCell ref="B3:H3"/>
    <mergeCell ref="B4:H4"/>
    <mergeCell ref="B6:H6"/>
    <mergeCell ref="B8:H8"/>
    <mergeCell ref="B21:E21"/>
    <mergeCell ref="A23:E23"/>
    <mergeCell ref="A24:E24"/>
    <mergeCell ref="A14:E14"/>
    <mergeCell ref="A15:E15"/>
    <mergeCell ref="A17:E17"/>
    <mergeCell ref="A18:E18"/>
    <mergeCell ref="A19:E19"/>
    <mergeCell ref="B28:H28"/>
    <mergeCell ref="B32:E32"/>
    <mergeCell ref="B34:E34"/>
    <mergeCell ref="F34:F37"/>
    <mergeCell ref="G34:G37"/>
    <mergeCell ref="H34:H37"/>
    <mergeCell ref="C35:E35"/>
    <mergeCell ref="D36:E36"/>
    <mergeCell ref="B30:H30"/>
    <mergeCell ref="B65:E65"/>
    <mergeCell ref="B67:E67"/>
    <mergeCell ref="F67:F70"/>
    <mergeCell ref="G67:G70"/>
    <mergeCell ref="H67:H70"/>
    <mergeCell ref="C68:E68"/>
    <mergeCell ref="D69:E69"/>
    <mergeCell ref="F98:F101"/>
    <mergeCell ref="G98:G101"/>
    <mergeCell ref="H98:H101"/>
    <mergeCell ref="C99:E99"/>
    <mergeCell ref="D100:E100"/>
    <mergeCell ref="H130:H133"/>
    <mergeCell ref="C131:E131"/>
    <mergeCell ref="D132:E132"/>
    <mergeCell ref="H119:H122"/>
    <mergeCell ref="C120:E120"/>
    <mergeCell ref="D121:E121"/>
    <mergeCell ref="B119:E119"/>
    <mergeCell ref="F119:F122"/>
    <mergeCell ref="G119:G122"/>
    <mergeCell ref="C160:E160"/>
    <mergeCell ref="D161:E161"/>
    <mergeCell ref="B130:E130"/>
    <mergeCell ref="F130:F133"/>
    <mergeCell ref="G130:G133"/>
    <mergeCell ref="B153:H153"/>
    <mergeCell ref="B155:H155"/>
    <mergeCell ref="B157:H157"/>
    <mergeCell ref="B159:E159"/>
    <mergeCell ref="F159:F162"/>
    <mergeCell ref="G159:G162"/>
    <mergeCell ref="H159:H162"/>
    <mergeCell ref="A142:D142"/>
    <mergeCell ref="A143:D143"/>
    <mergeCell ref="A144:D144"/>
    <mergeCell ref="A145:D145"/>
    <mergeCell ref="B545:H545"/>
    <mergeCell ref="B534:H534"/>
    <mergeCell ref="B536:H536"/>
    <mergeCell ref="B538:H538"/>
    <mergeCell ref="B540:H540"/>
    <mergeCell ref="B542:H542"/>
    <mergeCell ref="B544:H544"/>
    <mergeCell ref="A16:E16"/>
    <mergeCell ref="A151:D151"/>
    <mergeCell ref="A146:D146"/>
    <mergeCell ref="A147:D147"/>
    <mergeCell ref="A148:D148"/>
    <mergeCell ref="A149:D149"/>
    <mergeCell ref="A150:D150"/>
    <mergeCell ref="A67:A71"/>
    <mergeCell ref="A34:A38"/>
    <mergeCell ref="A119:A123"/>
    <mergeCell ref="A98:A102"/>
    <mergeCell ref="A130:A134"/>
    <mergeCell ref="B96:E96"/>
    <mergeCell ref="B98:E98"/>
    <mergeCell ref="B115:E115"/>
    <mergeCell ref="B117:E117"/>
  </mergeCells>
  <pageMargins left="0.51181102362204722" right="0.31496062992125984" top="0.55118110236220474" bottom="0.55118110236220474" header="0.31496062992125984" footer="0.31496062992125984"/>
  <pageSetup paperSize="9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Prijedlog proračuna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2020-11-16T09:31:56Z</cp:lastPrinted>
  <dcterms:created xsi:type="dcterms:W3CDTF">2017-09-19T10:56:48Z</dcterms:created>
  <dcterms:modified xsi:type="dcterms:W3CDTF">2020-11-20T06:16:12Z</dcterms:modified>
</cp:coreProperties>
</file>