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770" windowHeight="117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91" i="1" l="1"/>
  <c r="H590" i="1"/>
  <c r="F590" i="1"/>
  <c r="H589" i="1"/>
  <c r="H587" i="1" s="1"/>
  <c r="G589" i="1"/>
  <c r="F589" i="1"/>
  <c r="F587" i="1" s="1"/>
  <c r="G587" i="1"/>
  <c r="H586" i="1"/>
  <c r="F585" i="1"/>
  <c r="G584" i="1"/>
  <c r="G582" i="1" s="1"/>
  <c r="H581" i="1"/>
  <c r="H580" i="1"/>
  <c r="F580" i="1"/>
  <c r="G579" i="1"/>
  <c r="F579" i="1"/>
  <c r="G576" i="1"/>
  <c r="H575" i="1"/>
  <c r="F574" i="1"/>
  <c r="H574" i="1" s="1"/>
  <c r="G573" i="1"/>
  <c r="G571" i="1" s="1"/>
  <c r="H570" i="1"/>
  <c r="H569" i="1"/>
  <c r="F569" i="1"/>
  <c r="H568" i="1"/>
  <c r="H566" i="1" s="1"/>
  <c r="G568" i="1"/>
  <c r="F568" i="1"/>
  <c r="F566" i="1" s="1"/>
  <c r="G566" i="1"/>
  <c r="H565" i="1"/>
  <c r="F564" i="1"/>
  <c r="H564" i="1" s="1"/>
  <c r="H563" i="1"/>
  <c r="H562" i="1"/>
  <c r="H561" i="1"/>
  <c r="H560" i="1"/>
  <c r="F560" i="1"/>
  <c r="G559" i="1"/>
  <c r="F559" i="1"/>
  <c r="G557" i="1"/>
  <c r="H556" i="1"/>
  <c r="G555" i="1"/>
  <c r="H555" i="1" s="1"/>
  <c r="F555" i="1"/>
  <c r="F554" i="1"/>
  <c r="F551" i="1" s="1"/>
  <c r="H547" i="1"/>
  <c r="F546" i="1"/>
  <c r="H546" i="1" s="1"/>
  <c r="G545" i="1"/>
  <c r="G543" i="1" s="1"/>
  <c r="H542" i="1"/>
  <c r="H541" i="1"/>
  <c r="F541" i="1"/>
  <c r="H540" i="1"/>
  <c r="F539" i="1"/>
  <c r="H539" i="1" s="1"/>
  <c r="G538" i="1"/>
  <c r="G535" i="1" s="1"/>
  <c r="H534" i="1"/>
  <c r="H533" i="1"/>
  <c r="F533" i="1"/>
  <c r="H532" i="1"/>
  <c r="G532" i="1"/>
  <c r="F532" i="1"/>
  <c r="H531" i="1"/>
  <c r="H530" i="1"/>
  <c r="F530" i="1"/>
  <c r="G529" i="1"/>
  <c r="F529" i="1"/>
  <c r="G527" i="1"/>
  <c r="H526" i="1"/>
  <c r="G525" i="1"/>
  <c r="H525" i="1" s="1"/>
  <c r="F525" i="1"/>
  <c r="F524" i="1"/>
  <c r="H523" i="1"/>
  <c r="H522" i="1"/>
  <c r="G522" i="1"/>
  <c r="F522" i="1"/>
  <c r="F521" i="1" s="1"/>
  <c r="H521" i="1" s="1"/>
  <c r="G521" i="1"/>
  <c r="F518" i="1"/>
  <c r="H517" i="1"/>
  <c r="H516" i="1"/>
  <c r="G515" i="1"/>
  <c r="G514" i="1" s="1"/>
  <c r="F515" i="1"/>
  <c r="H515" i="1" s="1"/>
  <c r="F514" i="1"/>
  <c r="H514" i="1" s="1"/>
  <c r="H513" i="1"/>
  <c r="H512" i="1"/>
  <c r="F512" i="1"/>
  <c r="H511" i="1"/>
  <c r="H510" i="1"/>
  <c r="H509" i="1"/>
  <c r="H508" i="1"/>
  <c r="H507" i="1"/>
  <c r="G507" i="1"/>
  <c r="F507" i="1"/>
  <c r="H506" i="1"/>
  <c r="H505" i="1"/>
  <c r="H504" i="1"/>
  <c r="G503" i="1"/>
  <c r="F503" i="1"/>
  <c r="G502" i="1"/>
  <c r="G497" i="1" s="1"/>
  <c r="H493" i="1"/>
  <c r="H492" i="1"/>
  <c r="F491" i="1"/>
  <c r="G490" i="1"/>
  <c r="G487" i="1" s="1"/>
  <c r="H486" i="1"/>
  <c r="H485" i="1"/>
  <c r="F485" i="1"/>
  <c r="G484" i="1"/>
  <c r="F484" i="1"/>
  <c r="G482" i="1"/>
  <c r="H481" i="1"/>
  <c r="F480" i="1"/>
  <c r="H480" i="1" s="1"/>
  <c r="G479" i="1"/>
  <c r="G477" i="1" s="1"/>
  <c r="H476" i="1"/>
  <c r="H475" i="1"/>
  <c r="F475" i="1"/>
  <c r="H474" i="1"/>
  <c r="H472" i="1" s="1"/>
  <c r="G474" i="1"/>
  <c r="F474" i="1"/>
  <c r="F472" i="1" s="1"/>
  <c r="G472" i="1"/>
  <c r="H468" i="1"/>
  <c r="G467" i="1"/>
  <c r="H467" i="1" s="1"/>
  <c r="F467" i="1"/>
  <c r="F466" i="1"/>
  <c r="F464" i="1" s="1"/>
  <c r="H463" i="1"/>
  <c r="G462" i="1"/>
  <c r="G461" i="1" s="1"/>
  <c r="G459" i="1" s="1"/>
  <c r="F462" i="1"/>
  <c r="H462" i="1" s="1"/>
  <c r="F461" i="1"/>
  <c r="H458" i="1"/>
  <c r="G457" i="1"/>
  <c r="H457" i="1" s="1"/>
  <c r="F457" i="1"/>
  <c r="F456" i="1"/>
  <c r="H455" i="1"/>
  <c r="H454" i="1"/>
  <c r="G454" i="1"/>
  <c r="F454" i="1"/>
  <c r="F453" i="1" s="1"/>
  <c r="H453" i="1" s="1"/>
  <c r="G453" i="1"/>
  <c r="F450" i="1"/>
  <c r="H449" i="1"/>
  <c r="H448" i="1"/>
  <c r="F448" i="1"/>
  <c r="H447" i="1"/>
  <c r="F447" i="1"/>
  <c r="H446" i="1"/>
  <c r="F445" i="1"/>
  <c r="G444" i="1"/>
  <c r="G440" i="1" s="1"/>
  <c r="H439" i="1"/>
  <c r="G438" i="1"/>
  <c r="F438" i="1"/>
  <c r="G437" i="1"/>
  <c r="H436" i="1"/>
  <c r="H435" i="1"/>
  <c r="H434" i="1"/>
  <c r="G434" i="1"/>
  <c r="F434" i="1"/>
  <c r="F433" i="1" s="1"/>
  <c r="G433" i="1"/>
  <c r="G429" i="1" s="1"/>
  <c r="H428" i="1"/>
  <c r="H427" i="1"/>
  <c r="F427" i="1"/>
  <c r="G426" i="1"/>
  <c r="F426" i="1"/>
  <c r="F424" i="1" s="1"/>
  <c r="G424" i="1"/>
  <c r="H423" i="1"/>
  <c r="F422" i="1"/>
  <c r="G421" i="1"/>
  <c r="G418" i="1" s="1"/>
  <c r="H417" i="1"/>
  <c r="H416" i="1"/>
  <c r="F416" i="1"/>
  <c r="F415" i="1" s="1"/>
  <c r="H415" i="1" s="1"/>
  <c r="H413" i="1" s="1"/>
  <c r="G413" i="1"/>
  <c r="H412" i="1"/>
  <c r="H411" i="1"/>
  <c r="F411" i="1"/>
  <c r="H410" i="1"/>
  <c r="H408" i="1" s="1"/>
  <c r="G410" i="1"/>
  <c r="F410" i="1"/>
  <c r="F408" i="1" s="1"/>
  <c r="G408" i="1"/>
  <c r="H407" i="1"/>
  <c r="G406" i="1"/>
  <c r="F406" i="1"/>
  <c r="F405" i="1"/>
  <c r="H404" i="1"/>
  <c r="G403" i="1"/>
  <c r="F403" i="1"/>
  <c r="G402" i="1"/>
  <c r="H398" i="1"/>
  <c r="H397" i="1"/>
  <c r="F397" i="1"/>
  <c r="H396" i="1"/>
  <c r="H394" i="1" s="1"/>
  <c r="F396" i="1"/>
  <c r="G394" i="1"/>
  <c r="F394" i="1"/>
  <c r="H393" i="1"/>
  <c r="H392" i="1"/>
  <c r="G391" i="1"/>
  <c r="G390" i="1" s="1"/>
  <c r="F391" i="1"/>
  <c r="H391" i="1" s="1"/>
  <c r="H390" i="1"/>
  <c r="H387" i="1" s="1"/>
  <c r="F390" i="1"/>
  <c r="F387" i="1" s="1"/>
  <c r="G387" i="1"/>
  <c r="H386" i="1"/>
  <c r="H385" i="1"/>
  <c r="H384" i="1"/>
  <c r="F384" i="1"/>
  <c r="H383" i="1"/>
  <c r="H380" i="1" s="1"/>
  <c r="G383" i="1"/>
  <c r="F383" i="1"/>
  <c r="F380" i="1" s="1"/>
  <c r="G380" i="1"/>
  <c r="H376" i="1"/>
  <c r="G375" i="1"/>
  <c r="F375" i="1"/>
  <c r="F374" i="1"/>
  <c r="F371" i="1" s="1"/>
  <c r="H370" i="1"/>
  <c r="F369" i="1"/>
  <c r="H369" i="1" s="1"/>
  <c r="G366" i="1"/>
  <c r="H365" i="1"/>
  <c r="G364" i="1"/>
  <c r="G363" i="1" s="1"/>
  <c r="F364" i="1"/>
  <c r="F363" i="1"/>
  <c r="G360" i="1"/>
  <c r="H359" i="1"/>
  <c r="F358" i="1"/>
  <c r="G357" i="1"/>
  <c r="G355" i="1" s="1"/>
  <c r="H354" i="1"/>
  <c r="H353" i="1"/>
  <c r="G353" i="1"/>
  <c r="F353" i="1"/>
  <c r="F352" i="1" s="1"/>
  <c r="G352" i="1"/>
  <c r="G348" i="1" s="1"/>
  <c r="F348" i="1"/>
  <c r="H347" i="1"/>
  <c r="H346" i="1"/>
  <c r="G346" i="1"/>
  <c r="F346" i="1"/>
  <c r="F345" i="1" s="1"/>
  <c r="H345" i="1" s="1"/>
  <c r="G345" i="1"/>
  <c r="G342" i="1" s="1"/>
  <c r="H342" i="1"/>
  <c r="F342" i="1"/>
  <c r="H341" i="1"/>
  <c r="H340" i="1"/>
  <c r="F340" i="1"/>
  <c r="H339" i="1"/>
  <c r="H337" i="1" s="1"/>
  <c r="G339" i="1"/>
  <c r="F339" i="1"/>
  <c r="F337" i="1" s="1"/>
  <c r="G337" i="1"/>
  <c r="H336" i="1"/>
  <c r="G335" i="1"/>
  <c r="H335" i="1" s="1"/>
  <c r="H333" i="1"/>
  <c r="H332" i="1"/>
  <c r="H331" i="1"/>
  <c r="G330" i="1"/>
  <c r="F330" i="1"/>
  <c r="G329" i="1"/>
  <c r="H325" i="1"/>
  <c r="H324" i="1"/>
  <c r="H323" i="1"/>
  <c r="H322" i="1"/>
  <c r="F322" i="1"/>
  <c r="G321" i="1"/>
  <c r="F321" i="1"/>
  <c r="F317" i="1" s="1"/>
  <c r="G317" i="1"/>
  <c r="H316" i="1"/>
  <c r="G315" i="1"/>
  <c r="G314" i="1" s="1"/>
  <c r="F315" i="1"/>
  <c r="H315" i="1" s="1"/>
  <c r="H314" i="1"/>
  <c r="H312" i="1" s="1"/>
  <c r="F314" i="1"/>
  <c r="F312" i="1" s="1"/>
  <c r="G312" i="1"/>
  <c r="H311" i="1"/>
  <c r="F310" i="1"/>
  <c r="H309" i="1"/>
  <c r="H308" i="1"/>
  <c r="F308" i="1"/>
  <c r="G307" i="1"/>
  <c r="G305" i="1"/>
  <c r="H301" i="1"/>
  <c r="F300" i="1"/>
  <c r="G299" i="1"/>
  <c r="G297" i="1"/>
  <c r="H296" i="1"/>
  <c r="F295" i="1"/>
  <c r="H295" i="1" s="1"/>
  <c r="G294" i="1"/>
  <c r="G292" i="1"/>
  <c r="H291" i="1"/>
  <c r="H290" i="1"/>
  <c r="H289" i="1"/>
  <c r="F289" i="1"/>
  <c r="H288" i="1"/>
  <c r="F287" i="1"/>
  <c r="F286" i="1" s="1"/>
  <c r="G286" i="1"/>
  <c r="G283" i="1" s="1"/>
  <c r="H282" i="1"/>
  <c r="H281" i="1"/>
  <c r="F281" i="1"/>
  <c r="G280" i="1"/>
  <c r="F280" i="1"/>
  <c r="F278" i="1"/>
  <c r="H274" i="1"/>
  <c r="H273" i="1"/>
  <c r="G273" i="1"/>
  <c r="F273" i="1"/>
  <c r="H272" i="1"/>
  <c r="H270" i="1" s="1"/>
  <c r="G272" i="1"/>
  <c r="F272" i="1"/>
  <c r="G270" i="1"/>
  <c r="F270" i="1"/>
  <c r="H269" i="1"/>
  <c r="F268" i="1"/>
  <c r="H268" i="1" s="1"/>
  <c r="H267" i="1"/>
  <c r="H265" i="1" s="1"/>
  <c r="G267" i="1"/>
  <c r="G265" i="1"/>
  <c r="H264" i="1"/>
  <c r="F263" i="1"/>
  <c r="G262" i="1"/>
  <c r="G260" i="1"/>
  <c r="H259" i="1"/>
  <c r="H258" i="1"/>
  <c r="H257" i="1" s="1"/>
  <c r="H255" i="1" s="1"/>
  <c r="F258" i="1"/>
  <c r="G257" i="1"/>
  <c r="G255" i="1" s="1"/>
  <c r="F257" i="1"/>
  <c r="F255" i="1" s="1"/>
  <c r="H254" i="1"/>
  <c r="H253" i="1"/>
  <c r="F253" i="1"/>
  <c r="H252" i="1"/>
  <c r="H250" i="1" s="1"/>
  <c r="F252" i="1"/>
  <c r="G250" i="1"/>
  <c r="F250" i="1"/>
  <c r="H249" i="1"/>
  <c r="G248" i="1"/>
  <c r="F248" i="1"/>
  <c r="G247" i="1"/>
  <c r="H246" i="1"/>
  <c r="H245" i="1"/>
  <c r="H244" i="1" s="1"/>
  <c r="G245" i="1"/>
  <c r="F245" i="1"/>
  <c r="G244" i="1"/>
  <c r="F244" i="1"/>
  <c r="G241" i="1"/>
  <c r="H240" i="1"/>
  <c r="H239" i="1"/>
  <c r="H238" i="1"/>
  <c r="F238" i="1"/>
  <c r="H237" i="1"/>
  <c r="H236" i="1"/>
  <c r="H235" i="1"/>
  <c r="H234" i="1" s="1"/>
  <c r="F235" i="1"/>
  <c r="G234" i="1"/>
  <c r="F234" i="1"/>
  <c r="F232" i="1" s="1"/>
  <c r="H232" i="1"/>
  <c r="G232" i="1"/>
  <c r="H231" i="1"/>
  <c r="H230" i="1"/>
  <c r="H229" i="1"/>
  <c r="G228" i="1"/>
  <c r="G227" i="1" s="1"/>
  <c r="G224" i="1" s="1"/>
  <c r="F228" i="1"/>
  <c r="H228" i="1" s="1"/>
  <c r="H227" i="1" s="1"/>
  <c r="F227" i="1"/>
  <c r="F224" i="1" s="1"/>
  <c r="H224" i="1"/>
  <c r="H223" i="1"/>
  <c r="H222" i="1"/>
  <c r="F221" i="1"/>
  <c r="H221" i="1" s="1"/>
  <c r="H220" i="1"/>
  <c r="H219" i="1"/>
  <c r="F219" i="1"/>
  <c r="G218" i="1"/>
  <c r="G203" i="1" s="1"/>
  <c r="G202" i="1" s="1"/>
  <c r="G200" i="1" s="1"/>
  <c r="F218" i="1"/>
  <c r="H217" i="1"/>
  <c r="F216" i="1"/>
  <c r="H216" i="1" s="1"/>
  <c r="H215" i="1"/>
  <c r="H214" i="1"/>
  <c r="H213" i="1"/>
  <c r="H212" i="1"/>
  <c r="H211" i="1"/>
  <c r="F211" i="1"/>
  <c r="H210" i="1"/>
  <c r="H209" i="1"/>
  <c r="H208" i="1"/>
  <c r="G207" i="1"/>
  <c r="F207" i="1"/>
  <c r="G206" i="1"/>
  <c r="H198" i="1"/>
  <c r="H197" i="1"/>
  <c r="F197" i="1"/>
  <c r="H196" i="1"/>
  <c r="H195" i="1"/>
  <c r="H194" i="1"/>
  <c r="G193" i="1"/>
  <c r="G192" i="1" s="1"/>
  <c r="F193" i="1"/>
  <c r="G189" i="1"/>
  <c r="H188" i="1"/>
  <c r="G187" i="1"/>
  <c r="G186" i="1" s="1"/>
  <c r="G184" i="1" s="1"/>
  <c r="F187" i="1"/>
  <c r="F186" i="1"/>
  <c r="F184" i="1"/>
  <c r="H183" i="1"/>
  <c r="G182" i="1"/>
  <c r="F182" i="1"/>
  <c r="G181" i="1"/>
  <c r="G179" i="1"/>
  <c r="H178" i="1"/>
  <c r="H177" i="1"/>
  <c r="G177" i="1"/>
  <c r="F177" i="1"/>
  <c r="H176" i="1"/>
  <c r="H175" i="1"/>
  <c r="H174" i="1"/>
  <c r="F174" i="1"/>
  <c r="H173" i="1"/>
  <c r="H172" i="1"/>
  <c r="H171" i="1"/>
  <c r="F171" i="1"/>
  <c r="G170" i="1"/>
  <c r="G168" i="1" s="1"/>
  <c r="F170" i="1"/>
  <c r="F168" i="1" s="1"/>
  <c r="H151" i="1"/>
  <c r="G151" i="1"/>
  <c r="F151" i="1"/>
  <c r="H140" i="1"/>
  <c r="H139" i="1" s="1"/>
  <c r="H136" i="1" s="1"/>
  <c r="F139" i="1"/>
  <c r="G137" i="1"/>
  <c r="F137" i="1"/>
  <c r="G136" i="1"/>
  <c r="F136" i="1"/>
  <c r="F25" i="1" s="1"/>
  <c r="H127" i="1"/>
  <c r="H126" i="1" s="1"/>
  <c r="G126" i="1"/>
  <c r="F126" i="1"/>
  <c r="F125" i="1" s="1"/>
  <c r="H125" i="1"/>
  <c r="H24" i="1" s="1"/>
  <c r="G125" i="1"/>
  <c r="G114" i="1"/>
  <c r="G113" i="1" s="1"/>
  <c r="F113" i="1"/>
  <c r="H112" i="1"/>
  <c r="G112" i="1"/>
  <c r="G111" i="1"/>
  <c r="H111" i="1" s="1"/>
  <c r="H110" i="1"/>
  <c r="H109" i="1" s="1"/>
  <c r="G110" i="1"/>
  <c r="F109" i="1"/>
  <c r="F105" i="1" s="1"/>
  <c r="F18" i="1" s="1"/>
  <c r="H108" i="1"/>
  <c r="H107" i="1"/>
  <c r="H106" i="1"/>
  <c r="G106" i="1"/>
  <c r="F106" i="1"/>
  <c r="G96" i="1"/>
  <c r="F96" i="1"/>
  <c r="H95" i="1"/>
  <c r="G95" i="1"/>
  <c r="F95" i="1"/>
  <c r="G94" i="1"/>
  <c r="G93" i="1"/>
  <c r="G92" i="1" s="1"/>
  <c r="F93" i="1"/>
  <c r="H93" i="1" s="1"/>
  <c r="H92" i="1" s="1"/>
  <c r="F92" i="1"/>
  <c r="H91" i="1"/>
  <c r="H90" i="1" s="1"/>
  <c r="G91" i="1"/>
  <c r="G90" i="1"/>
  <c r="F90" i="1"/>
  <c r="G89" i="1"/>
  <c r="F89" i="1"/>
  <c r="G88" i="1"/>
  <c r="H87" i="1"/>
  <c r="G87" i="1"/>
  <c r="F87" i="1"/>
  <c r="G86" i="1"/>
  <c r="G85" i="1" s="1"/>
  <c r="F86" i="1"/>
  <c r="F85" i="1" s="1"/>
  <c r="H84" i="1"/>
  <c r="G84" i="1"/>
  <c r="F84" i="1"/>
  <c r="H83" i="1"/>
  <c r="H82" i="1"/>
  <c r="G82" i="1"/>
  <c r="G81" i="1"/>
  <c r="H81" i="1" s="1"/>
  <c r="H80" i="1"/>
  <c r="F80" i="1"/>
  <c r="G79" i="1"/>
  <c r="G74" i="1" s="1"/>
  <c r="G17" i="1" s="1"/>
  <c r="F79" i="1"/>
  <c r="G78" i="1"/>
  <c r="F78" i="1"/>
  <c r="H78" i="1" s="1"/>
  <c r="H77" i="1"/>
  <c r="G76" i="1"/>
  <c r="F76" i="1"/>
  <c r="G75" i="1"/>
  <c r="H65" i="1"/>
  <c r="H64" i="1"/>
  <c r="H63" i="1" s="1"/>
  <c r="H16" i="1" s="1"/>
  <c r="G64" i="1"/>
  <c r="F64" i="1"/>
  <c r="F63" i="1"/>
  <c r="F16" i="1" s="1"/>
  <c r="H62" i="1"/>
  <c r="H61" i="1" s="1"/>
  <c r="G61" i="1"/>
  <c r="F61" i="1"/>
  <c r="H60" i="1"/>
  <c r="H57" i="1" s="1"/>
  <c r="H59" i="1"/>
  <c r="H58" i="1"/>
  <c r="G57" i="1"/>
  <c r="F57" i="1"/>
  <c r="H56" i="1"/>
  <c r="H55" i="1"/>
  <c r="H54" i="1"/>
  <c r="G54" i="1"/>
  <c r="F54" i="1"/>
  <c r="H53" i="1"/>
  <c r="H52" i="1"/>
  <c r="H51" i="1"/>
  <c r="H50" i="1"/>
  <c r="H49" i="1"/>
  <c r="H48" i="1"/>
  <c r="G48" i="1"/>
  <c r="F48" i="1"/>
  <c r="H47" i="1"/>
  <c r="H46" i="1"/>
  <c r="H45" i="1"/>
  <c r="H44" i="1" s="1"/>
  <c r="G44" i="1"/>
  <c r="G43" i="1" s="1"/>
  <c r="G15" i="1" s="1"/>
  <c r="F44" i="1"/>
  <c r="F43" i="1"/>
  <c r="H26" i="1"/>
  <c r="H25" i="1"/>
  <c r="G25" i="1"/>
  <c r="G24" i="1"/>
  <c r="G26" i="1" s="1"/>
  <c r="F24" i="1"/>
  <c r="F26" i="1" s="1"/>
  <c r="G16" i="1"/>
  <c r="F15" i="1"/>
  <c r="G167" i="1" l="1"/>
  <c r="G165" i="1" s="1"/>
  <c r="G164" i="1" s="1"/>
  <c r="F262" i="1"/>
  <c r="F260" i="1" s="1"/>
  <c r="H263" i="1"/>
  <c r="H262" i="1" s="1"/>
  <c r="H260" i="1" s="1"/>
  <c r="H286" i="1"/>
  <c r="H283" i="1" s="1"/>
  <c r="F283" i="1"/>
  <c r="F329" i="1"/>
  <c r="H330" i="1"/>
  <c r="F360" i="1"/>
  <c r="H363" i="1"/>
  <c r="H360" i="1" s="1"/>
  <c r="F437" i="1"/>
  <c r="H438" i="1"/>
  <c r="H182" i="1"/>
  <c r="H181" i="1" s="1"/>
  <c r="H179" i="1" s="1"/>
  <c r="F181" i="1"/>
  <c r="F179" i="1" s="1"/>
  <c r="H187" i="1"/>
  <c r="H186" i="1" s="1"/>
  <c r="H184" i="1" s="1"/>
  <c r="H248" i="1"/>
  <c r="F247" i="1"/>
  <c r="F413" i="1"/>
  <c r="H579" i="1"/>
  <c r="H576" i="1" s="1"/>
  <c r="F576" i="1"/>
  <c r="H76" i="1"/>
  <c r="H75" i="1" s="1"/>
  <c r="F75" i="1"/>
  <c r="F74" i="1" s="1"/>
  <c r="F17" i="1" s="1"/>
  <c r="F19" i="1" s="1"/>
  <c r="H79" i="1"/>
  <c r="H89" i="1"/>
  <c r="H88" i="1" s="1"/>
  <c r="F88" i="1"/>
  <c r="G109" i="1"/>
  <c r="G105" i="1" s="1"/>
  <c r="G18" i="1" s="1"/>
  <c r="H114" i="1"/>
  <c r="H113" i="1" s="1"/>
  <c r="H105" i="1" s="1"/>
  <c r="H18" i="1" s="1"/>
  <c r="H170" i="1"/>
  <c r="H168" i="1" s="1"/>
  <c r="H193" i="1"/>
  <c r="F192" i="1"/>
  <c r="H207" i="1"/>
  <c r="H206" i="1" s="1"/>
  <c r="F206" i="1"/>
  <c r="F203" i="1" s="1"/>
  <c r="H218" i="1"/>
  <c r="H300" i="1"/>
  <c r="F299" i="1"/>
  <c r="F399" i="1"/>
  <c r="H399" i="1" s="1"/>
  <c r="H43" i="1"/>
  <c r="H15" i="1" s="1"/>
  <c r="H96" i="1"/>
  <c r="H94" i="1" s="1"/>
  <c r="F94" i="1"/>
  <c r="G19" i="1"/>
  <c r="H86" i="1"/>
  <c r="H85" i="1" s="1"/>
  <c r="G278" i="1"/>
  <c r="G277" i="1" s="1"/>
  <c r="G275" i="1" s="1"/>
  <c r="H280" i="1"/>
  <c r="H278" i="1" s="1"/>
  <c r="H310" i="1"/>
  <c r="F307" i="1"/>
  <c r="F402" i="1"/>
  <c r="H402" i="1" s="1"/>
  <c r="H403" i="1"/>
  <c r="H461" i="1"/>
  <c r="F459" i="1"/>
  <c r="H459" i="1" s="1"/>
  <c r="H358" i="1"/>
  <c r="F357" i="1"/>
  <c r="H375" i="1"/>
  <c r="G374" i="1"/>
  <c r="H529" i="1"/>
  <c r="H527" i="1" s="1"/>
  <c r="F527" i="1"/>
  <c r="F267" i="1"/>
  <c r="F265" i="1" s="1"/>
  <c r="H287" i="1"/>
  <c r="F294" i="1"/>
  <c r="G334" i="1"/>
  <c r="H334" i="1" s="1"/>
  <c r="H352" i="1"/>
  <c r="H348" i="1" s="1"/>
  <c r="H364" i="1"/>
  <c r="F368" i="1"/>
  <c r="H422" i="1"/>
  <c r="F421" i="1"/>
  <c r="H433" i="1"/>
  <c r="H445" i="1"/>
  <c r="F444" i="1"/>
  <c r="H491" i="1"/>
  <c r="F490" i="1"/>
  <c r="G518" i="1"/>
  <c r="G496" i="1" s="1"/>
  <c r="G494" i="1" s="1"/>
  <c r="H503" i="1"/>
  <c r="F502" i="1"/>
  <c r="H321" i="1"/>
  <c r="H317" i="1" s="1"/>
  <c r="G326" i="1"/>
  <c r="H406" i="1"/>
  <c r="G405" i="1"/>
  <c r="G399" i="1" s="1"/>
  <c r="H426" i="1"/>
  <c r="H424" i="1" s="1"/>
  <c r="G471" i="1"/>
  <c r="G469" i="1" s="1"/>
  <c r="H484" i="1"/>
  <c r="H482" i="1" s="1"/>
  <c r="F482" i="1"/>
  <c r="H559" i="1"/>
  <c r="H557" i="1" s="1"/>
  <c r="F557" i="1"/>
  <c r="H585" i="1"/>
  <c r="F584" i="1"/>
  <c r="G456" i="1"/>
  <c r="G466" i="1"/>
  <c r="F479" i="1"/>
  <c r="G524" i="1"/>
  <c r="H524" i="1" s="1"/>
  <c r="F538" i="1"/>
  <c r="F545" i="1"/>
  <c r="G554" i="1"/>
  <c r="F573" i="1"/>
  <c r="G304" i="1" l="1"/>
  <c r="G302" i="1" s="1"/>
  <c r="G199" i="1" s="1"/>
  <c r="H554" i="1"/>
  <c r="H551" i="1" s="1"/>
  <c r="H550" i="1" s="1"/>
  <c r="H548" i="1" s="1"/>
  <c r="G551" i="1"/>
  <c r="G550" i="1" s="1"/>
  <c r="G548" i="1" s="1"/>
  <c r="H538" i="1"/>
  <c r="H535" i="1" s="1"/>
  <c r="F535" i="1"/>
  <c r="G450" i="1"/>
  <c r="G379" i="1" s="1"/>
  <c r="G377" i="1" s="1"/>
  <c r="H456" i="1"/>
  <c r="H450" i="1" s="1"/>
  <c r="H368" i="1"/>
  <c r="H366" i="1" s="1"/>
  <c r="F366" i="1"/>
  <c r="F292" i="1"/>
  <c r="F277" i="1" s="1"/>
  <c r="F275" i="1" s="1"/>
  <c r="H294" i="1"/>
  <c r="H292" i="1" s="1"/>
  <c r="H167" i="1"/>
  <c r="H165" i="1" s="1"/>
  <c r="H164" i="1" s="1"/>
  <c r="F379" i="1"/>
  <c r="F377" i="1" s="1"/>
  <c r="H573" i="1"/>
  <c r="H571" i="1" s="1"/>
  <c r="F571" i="1"/>
  <c r="H584" i="1"/>
  <c r="H582" i="1" s="1"/>
  <c r="F582" i="1"/>
  <c r="H518" i="1"/>
  <c r="H421" i="1"/>
  <c r="H418" i="1" s="1"/>
  <c r="F418" i="1"/>
  <c r="H374" i="1"/>
  <c r="H371" i="1" s="1"/>
  <c r="G371" i="1"/>
  <c r="F305" i="1"/>
  <c r="H307" i="1"/>
  <c r="H305" i="1" s="1"/>
  <c r="H299" i="1"/>
  <c r="H297" i="1" s="1"/>
  <c r="F297" i="1"/>
  <c r="H203" i="1"/>
  <c r="H202" i="1" s="1"/>
  <c r="H200" i="1" s="1"/>
  <c r="H437" i="1"/>
  <c r="F429" i="1"/>
  <c r="H429" i="1" s="1"/>
  <c r="H329" i="1"/>
  <c r="H326" i="1" s="1"/>
  <c r="F326" i="1"/>
  <c r="H444" i="1"/>
  <c r="H440" i="1" s="1"/>
  <c r="F440" i="1"/>
  <c r="H479" i="1"/>
  <c r="H477" i="1" s="1"/>
  <c r="F477" i="1"/>
  <c r="H502" i="1"/>
  <c r="H497" i="1" s="1"/>
  <c r="H496" i="1" s="1"/>
  <c r="H494" i="1" s="1"/>
  <c r="F497" i="1"/>
  <c r="F189" i="1"/>
  <c r="H189" i="1" s="1"/>
  <c r="H192" i="1"/>
  <c r="F241" i="1"/>
  <c r="F202" i="1" s="1"/>
  <c r="F200" i="1" s="1"/>
  <c r="H247" i="1"/>
  <c r="H241" i="1" s="1"/>
  <c r="H545" i="1"/>
  <c r="H543" i="1" s="1"/>
  <c r="F543" i="1"/>
  <c r="H466" i="1"/>
  <c r="G464" i="1"/>
  <c r="H464" i="1" s="1"/>
  <c r="H490" i="1"/>
  <c r="H487" i="1" s="1"/>
  <c r="F487" i="1"/>
  <c r="H357" i="1"/>
  <c r="H355" i="1" s="1"/>
  <c r="F355" i="1"/>
  <c r="H277" i="1"/>
  <c r="H275" i="1" s="1"/>
  <c r="H405" i="1"/>
  <c r="H74" i="1"/>
  <c r="H17" i="1" s="1"/>
  <c r="H19" i="1" s="1"/>
  <c r="F471" i="1" l="1"/>
  <c r="F469" i="1" s="1"/>
  <c r="H304" i="1"/>
  <c r="H302" i="1" s="1"/>
  <c r="H199" i="1" s="1"/>
  <c r="H471" i="1"/>
  <c r="H469" i="1" s="1"/>
  <c r="F304" i="1"/>
  <c r="F302" i="1" s="1"/>
  <c r="H379" i="1"/>
  <c r="H377" i="1" s="1"/>
  <c r="F550" i="1"/>
  <c r="F548" i="1" s="1"/>
  <c r="F199" i="1" s="1"/>
  <c r="F167" i="1"/>
  <c r="F165" i="1" s="1"/>
  <c r="F164" i="1" s="1"/>
  <c r="F496" i="1"/>
  <c r="F494" i="1" s="1"/>
</calcChain>
</file>

<file path=xl/sharedStrings.xml><?xml version="1.0" encoding="utf-8"?>
<sst xmlns="http://schemas.openxmlformats.org/spreadsheetml/2006/main" count="647" uniqueCount="249">
  <si>
    <r>
      <t xml:space="preserve">            Na temelju članka 39. Zakona o proračunu ("Narodne novine" broj 87/08, 136/12. i 15/15) i članka 30. Statuta Općine Novo Virje ("Službeni glasnik Koprivničko - križevačke županije" broj 4/21.), Općinsko vijeće Općine Novo Virje na  2</t>
    </r>
    <r>
      <rPr>
        <sz val="10"/>
        <color rgb="FFFF0000"/>
        <rFont val="Arial"/>
        <family val="2"/>
        <charset val="238"/>
      </rPr>
      <t xml:space="preserve">. </t>
    </r>
    <r>
      <rPr>
        <sz val="10"/>
        <rFont val="Arial"/>
        <family val="2"/>
        <charset val="238"/>
      </rPr>
      <t>sjednici održanoj 09. srpnja  2021. godine donijelo je</t>
    </r>
  </si>
  <si>
    <t>IZMJENE I DOPUNE PRORAČUNA OPĆINE NOVO VIRJE ZA 2021. GODINU</t>
  </si>
  <si>
    <t>I PROJEKCIJE ZA 2022. I 2023. GODINU</t>
  </si>
  <si>
    <t>I. OPĆI DIO</t>
  </si>
  <si>
    <t>Članak 1.</t>
  </si>
  <si>
    <t xml:space="preserve">            U Proračunu Općine Novo Virje za 2021. godinu i projekcijama za 2022. i 2023. godinu ("Službeni glasnik Koprivničko - križevačke županije" broj 30/20 i 10/21) (u daljnjem tekstu: Proračun) u članku 1. mijenjaju se: A. Račun prihoda i rashoda i B. Račun financiranja, kako slijedi:</t>
  </si>
  <si>
    <t>A. RAČUN PRIHODA I RASHODA</t>
  </si>
  <si>
    <t>Proračun za 2021.</t>
  </si>
  <si>
    <t>Povećanje / Smanjenje</t>
  </si>
  <si>
    <t xml:space="preserve">Novi Plan Proračuna za 2021. </t>
  </si>
  <si>
    <t>6) PRIHODI POSLOVANJA</t>
  </si>
  <si>
    <t>7) PRIHODI OD PRODAJE NEFINANCIJSKE IMOVINE</t>
  </si>
  <si>
    <t>3) RASHODI POSLOVANJA</t>
  </si>
  <si>
    <t>4) RASHODI ZA NABAVU NEFINANCIJSKE IMOVINE</t>
  </si>
  <si>
    <t>RAZLIKA - VIŠAK/MANJAK</t>
  </si>
  <si>
    <t>B. RAČUN FINANCIRANJA</t>
  </si>
  <si>
    <t>8) PRIMICI OD FINANCIJSKE IMOVINE I ZADUŽIVANJA</t>
  </si>
  <si>
    <t>5) IZDACI ZA FINANCIJSKU IMOVINU I OTPLATE ZAJMOVA</t>
  </si>
  <si>
    <t>NETO ZADUŽIVANJA/FINANCIRANJE</t>
  </si>
  <si>
    <t>VIŠAK PRIHODA I PRIMITAKA                                                                                                                                 2.042.689,85</t>
  </si>
  <si>
    <t>VIŠAK SREDSTAVA IZ PROTEKLIH GODINA  OPĆINA NOVO VIRJE                                                            2.043.576,98</t>
  </si>
  <si>
    <t xml:space="preserve">MANJAK SREDSTAVA IZ PROTEKLIH GODINA DV BREGUNICA                                                                          -887,13 </t>
  </si>
  <si>
    <t>Članak 2.</t>
  </si>
  <si>
    <t>U članku 2. prihodi i rashodi te primici i izdaci po ekonomskoj klasifikaciju utvrđeni u Računu prihoda i rashoda i Računu financiranja mijenjaju se u A. Računu prihoda i B. Računu financiranja, kako slijedi:</t>
  </si>
  <si>
    <t>A. RAČUN  PRIHODA I RASHODA</t>
  </si>
  <si>
    <t>Izvor financiranja</t>
  </si>
  <si>
    <t>Razred</t>
  </si>
  <si>
    <t>Skupina</t>
  </si>
  <si>
    <t>Podskupina</t>
  </si>
  <si>
    <t>Naziv</t>
  </si>
  <si>
    <t>Prihodi poslovanja</t>
  </si>
  <si>
    <t>Prihodi od poreza</t>
  </si>
  <si>
    <t>01</t>
  </si>
  <si>
    <t xml:space="preserve">Porez i prirez na dohodak </t>
  </si>
  <si>
    <t>Porezi na imovinu (promet nekretnina)</t>
  </si>
  <si>
    <t>Porezi na robu i usluge ( porez na potrošnju)</t>
  </si>
  <si>
    <t>Pomoći iz inozemstva (darovnice) i od subjekata unutar općeg proračuna</t>
  </si>
  <si>
    <t>05</t>
  </si>
  <si>
    <t>Tekuće pomoći proračuna</t>
  </si>
  <si>
    <t>Tekuće pomoći HZZ i izvanproračunskih korisnika</t>
  </si>
  <si>
    <t>Pomoći izravnanja za decentralizirane funkcije</t>
  </si>
  <si>
    <t>Pomoći proračunskim korisnicima iz proračuna koji im nije nadležan</t>
  </si>
  <si>
    <t>Tek.pomoći iz drž.pro.temeljem prijenosa iz EU</t>
  </si>
  <si>
    <t>Prihodi od imovine</t>
  </si>
  <si>
    <t>Prihodi od nefinancijske imovine</t>
  </si>
  <si>
    <t>Prihodi od kamata za dane zajmove</t>
  </si>
  <si>
    <t>Prihodi od upravnih i administrativnih pristojbi, pristojbi po posebnim propisima i naknadama</t>
  </si>
  <si>
    <t>Upravne i administrativne pristojbe</t>
  </si>
  <si>
    <t>01, 04</t>
  </si>
  <si>
    <t>Prihodi po posebnim propisima</t>
  </si>
  <si>
    <t>04</t>
  </si>
  <si>
    <t>Komunalni doprinos i naknade</t>
  </si>
  <si>
    <t>Kazne, upravne mjere i ostali prihodi</t>
  </si>
  <si>
    <t>Ostali prihodi</t>
  </si>
  <si>
    <t>Prihodi od prodaje nefinancijske imovine</t>
  </si>
  <si>
    <t>Prihodi od prodaje materijalne imovine- prirodnih bogatstava</t>
  </si>
  <si>
    <t>07</t>
  </si>
  <si>
    <t>Poljoprivredno zemljište</t>
  </si>
  <si>
    <t>RASHODI POSLOVANJA</t>
  </si>
  <si>
    <t>Rashodi poslovanja</t>
  </si>
  <si>
    <t>Rashodi za zaposlene</t>
  </si>
  <si>
    <t>01, 05</t>
  </si>
  <si>
    <t>Plaće (bruto)</t>
  </si>
  <si>
    <t>Ostali rashodi za zaposlene</t>
  </si>
  <si>
    <t>Doprinosi na plaće</t>
  </si>
  <si>
    <t>Materijalni rashodi</t>
  </si>
  <si>
    <t>Naknade troškova zaposlenima</t>
  </si>
  <si>
    <t>Rashodi za materijal i energiju</t>
  </si>
  <si>
    <t>01, 04, 05</t>
  </si>
  <si>
    <t>Rashodi za usluge</t>
  </si>
  <si>
    <t>Naknade ostalih troškova</t>
  </si>
  <si>
    <t>Ostali nespomenuti rashodi poslovanja</t>
  </si>
  <si>
    <t>Financijski rashodi</t>
  </si>
  <si>
    <t>Kamate za primljene kredite i zajmove</t>
  </si>
  <si>
    <t>Ostali financijski rashodi</t>
  </si>
  <si>
    <t>Subvencije</t>
  </si>
  <si>
    <t xml:space="preserve">Subvencije trgovačkim društvima, poljoprivrednicima </t>
  </si>
  <si>
    <t>Pomoći dane u inozemstvo i unutar općeg proračuna</t>
  </si>
  <si>
    <t>Pomoći unutar općeg proračuna</t>
  </si>
  <si>
    <t>Naknade građanima i kućanstvima</t>
  </si>
  <si>
    <t>Ostale naknade građanima i kućanstvima iz proračuna</t>
  </si>
  <si>
    <t>Ostali rashodi</t>
  </si>
  <si>
    <t>Tekuće donacije</t>
  </si>
  <si>
    <t>Kapitalne donacije</t>
  </si>
  <si>
    <t>RASHODI ZA NABAVU NEFINANCIJSKE IMOVINE</t>
  </si>
  <si>
    <t>Rashodi za nabavu nefinancijske imovine</t>
  </si>
  <si>
    <t>Rashodi za nabavu neproizvedene dugotrajne imovine</t>
  </si>
  <si>
    <t>Materijalna imovina</t>
  </si>
  <si>
    <t>Nematerijalna imovina</t>
  </si>
  <si>
    <t>Rashodi za nabavu proizvedene dugotrajne imovine</t>
  </si>
  <si>
    <t>Građevinski objekti</t>
  </si>
  <si>
    <t>Postrojenja i oprema</t>
  </si>
  <si>
    <t>Nematerijalna proizvedena imovina</t>
  </si>
  <si>
    <t>Rashodi za dodatna ulaganja na nefinancijskoj imovini</t>
  </si>
  <si>
    <t>Dodatna ulaganja na prijevoznim sredstvima</t>
  </si>
  <si>
    <t>PRIMICI OD FINANCIJSKE IMOVINE I ZADUŽIVANJA</t>
  </si>
  <si>
    <t>Primici od financijske imovine i zaduživanja</t>
  </si>
  <si>
    <t>Primljene otplate (povrati) glavnice danih zajmova</t>
  </si>
  <si>
    <t>Primici (povrati) glavnice zajmova danih neprofitnim organizacijama, građanima i kućanstvima</t>
  </si>
  <si>
    <t>IZDACI ZA FINANCIJSKU IMOVINU I OTPLATE ZAJMOVA</t>
  </si>
  <si>
    <t>Izdaci za financijsku imovinu i otplate zajmova</t>
  </si>
  <si>
    <t>Izdaci za dionice i udjele u glavnici</t>
  </si>
  <si>
    <t>Dionice i udjeli trg. društva u javnom sektoru</t>
  </si>
  <si>
    <t>Izdaci za otplatu glavnice primljenih kredita i zajmova</t>
  </si>
  <si>
    <t>Otplata glavnice primljenih zajmova od trgovačkih društava u javnom sektoru</t>
  </si>
  <si>
    <t>Šifre izvora financiranja</t>
  </si>
  <si>
    <t>Projekcija Proračuna za 2022.</t>
  </si>
  <si>
    <t>Projekcija Proračuna za 2023.</t>
  </si>
  <si>
    <t>Opći prihodi i primici</t>
  </si>
  <si>
    <t>02</t>
  </si>
  <si>
    <t>Doprinosi</t>
  </si>
  <si>
    <t>03</t>
  </si>
  <si>
    <t>Vlastiti prihodi</t>
  </si>
  <si>
    <t>Prihodi za posebne namjene</t>
  </si>
  <si>
    <t>Pomoći</t>
  </si>
  <si>
    <t>06</t>
  </si>
  <si>
    <t>Donacije</t>
  </si>
  <si>
    <t>Prihodi od prodaje ili zamjene nef. imovine i naknada s naslova osiguranja</t>
  </si>
  <si>
    <t>08</t>
  </si>
  <si>
    <t>Namjenski primici</t>
  </si>
  <si>
    <t>Ukupno po izvorima:</t>
  </si>
  <si>
    <t>II. POSEBNI DIO</t>
  </si>
  <si>
    <t>Članak 3.</t>
  </si>
  <si>
    <t xml:space="preserve">            Rashodi poslovanja i rashodi za nabavu nefinancijske imovine u Proračunu u ukupnoj svoti 7.709.727,11 kuna raspoređuju se po korisnicima i programima u Posebnom dijelu Proračuna, kako slijedi:</t>
  </si>
  <si>
    <t>RAZDJEL 001 - OPĆINSKI NAČELNIK I OPĆINSKO VIJEĆE</t>
  </si>
  <si>
    <t>GLAVA 00101 - OPĆINSKI NAČELNIK I OPĆINSKO VIJEĆE</t>
  </si>
  <si>
    <t>Funkcijska klasifikacija: 01 Opće javne usluge</t>
  </si>
  <si>
    <t>Program 1001: Donošenje akata i mjera iz djelokruga predstavničkog i izvršnog tijela</t>
  </si>
  <si>
    <t>A100001: Predstavnička i izvršna tijela</t>
  </si>
  <si>
    <t>Izvor: 01 Opći prihodi i primici</t>
  </si>
  <si>
    <t>Plaće - načelnik</t>
  </si>
  <si>
    <t>Tekuće donacije - političke stranke, udruga općina</t>
  </si>
  <si>
    <t>A100002: Dani Općine</t>
  </si>
  <si>
    <t>A100053: Manifestacija tokom godine- Tamburijada</t>
  </si>
  <si>
    <t>A100033: Lokalni izbori</t>
  </si>
  <si>
    <t>Izvor: 05 Pomoći</t>
  </si>
  <si>
    <t>RAZDJEL 002 - JEDINSTVENI UPRAVNI ODJEL</t>
  </si>
  <si>
    <t>GLAVA 00201 - JEDINSTVENI UPRAVNI ODJEL</t>
  </si>
  <si>
    <t>Program: 1002 Priprema i donošenje akata iz djelokruga tijela</t>
  </si>
  <si>
    <t>A100003: Administrativno, tehničko i stručno osoblje</t>
  </si>
  <si>
    <t xml:space="preserve">Izvor: 01 Opći prihodi i primici </t>
  </si>
  <si>
    <t>Plaće</t>
  </si>
  <si>
    <t>Materijalna imovina-prirodna bogatstva</t>
  </si>
  <si>
    <t>RASHODI ZA NABAVU PROIZVEDENE DUGOTRAJNE IMOVINE</t>
  </si>
  <si>
    <t>A100004: Održavanje zgrada za redovno korištenje</t>
  </si>
  <si>
    <t>A100034: Javni radovi općine Novo Virje</t>
  </si>
  <si>
    <t>A100005: Održavanje plovila i stočnih vaga za redovno korištenje</t>
  </si>
  <si>
    <t>Dodatna ulaganja na prijevoznim sredstvima-skela</t>
  </si>
  <si>
    <t xml:space="preserve">A100038: Zaštita na radu </t>
  </si>
  <si>
    <t xml:space="preserve">T100004: Strategija, plan i registar imovine </t>
  </si>
  <si>
    <t>T100007: Održavanje aplikacije komunalne infrastrukture</t>
  </si>
  <si>
    <t>T100008: Izvješće o stanju u prostrou</t>
  </si>
  <si>
    <t>T100009: Godišnji plan upravljanja imovinom za 2022., Izvješće o provedbi Godišnjeg plana upravljanja imovinom za 2020. godinu</t>
  </si>
  <si>
    <t>GLAVA 00202 - CIVILNA I PROTUPOŽARNA ZAŠTITA</t>
  </si>
  <si>
    <t>Funkcijska klasifikacija: 03 Javni red i sigurnost</t>
  </si>
  <si>
    <t>Program: 1003 Organiziranje i provođenje zaštite i spašavanja</t>
  </si>
  <si>
    <t>A100006: Civilna zaštita</t>
  </si>
  <si>
    <t>A100007: Protupožarna zaštita</t>
  </si>
  <si>
    <t>A100008: Spriječavanje nasilja u obitelji te sajam mogućnosti</t>
  </si>
  <si>
    <t>A100041: Gorska služba spašavanja</t>
  </si>
  <si>
    <t>GLAVA 00203 - GOSPODARSKE I KOMUNALNE DJELATNOSTI</t>
  </si>
  <si>
    <t>Funkcijska klasifikacija: 04 Ekonomski poslovi</t>
  </si>
  <si>
    <t>Program: 1004 Poticanje razvoja gospodarstva</t>
  </si>
  <si>
    <t xml:space="preserve">A100009: Potpora poljoprivredi </t>
  </si>
  <si>
    <t xml:space="preserve">Subvencije poljoprivrednicima </t>
  </si>
  <si>
    <t>Tekuće donacije - Civilno društvo i LAG Podravina</t>
  </si>
  <si>
    <t>A100010: Bušenje ispod ceste</t>
  </si>
  <si>
    <t>Ostale naknade građanima i kućanstvima</t>
  </si>
  <si>
    <t>A100011: Održavanje cesta i drugih javnih površina</t>
  </si>
  <si>
    <t>Izvor: 04 Prihodi za posbne namjene</t>
  </si>
  <si>
    <t>A100012: Održavanje groblja</t>
  </si>
  <si>
    <t>Izvor: 04 Prihodi za posebne namjene</t>
  </si>
  <si>
    <t>Rashodi za nabavu proizvedene dugotrajen imovine</t>
  </si>
  <si>
    <t>A100035: Program zaštite divljači</t>
  </si>
  <si>
    <t>A100039: Projektna dokumentacija za ulice</t>
  </si>
  <si>
    <t>Izvor: 01 Opći prihodi i pirmici</t>
  </si>
  <si>
    <t>Rashodi za za nabavu proizvedene dugotrajne imovine</t>
  </si>
  <si>
    <t>A100036: Imovinsko pravni odnosi za ceste</t>
  </si>
  <si>
    <t>Izvor: 07 prihodi od prodaje nef.imovine</t>
  </si>
  <si>
    <t>Materijani rashodi</t>
  </si>
  <si>
    <t>A100052: Izgradnja širokopojasne infr.za pristup internetu-sufinanciranje</t>
  </si>
  <si>
    <t>K100014: Asfaltiranje nerazvrstanih cesta-sufinanciranje županija</t>
  </si>
  <si>
    <t xml:space="preserve">Pomoći unutar općeg proračuna </t>
  </si>
  <si>
    <t>A100029: Izmjene i dopune prostornog plana uređenja Općine Novo Virje</t>
  </si>
  <si>
    <t>A100055: Održavanje javnih površine i rušenje kuća</t>
  </si>
  <si>
    <t>GLAVA 00204 - KOMUNALNA INFRASTRUKTURA</t>
  </si>
  <si>
    <t>Funkcijska klasifikacija: 06 Usluge unapređenja stanovanja i zajednice</t>
  </si>
  <si>
    <t>Program: 1005 Održavanje komunalne infrastrukture</t>
  </si>
  <si>
    <t>A100013: Javna rasvjeta</t>
  </si>
  <si>
    <t>A100014: Komunalne usluge</t>
  </si>
  <si>
    <t>K100011: Kante za odvojeni otpad</t>
  </si>
  <si>
    <t>Pomoći dane u inozemstvo i unutar opće države</t>
  </si>
  <si>
    <t>K100013: Mobilno reciklažno dvorište</t>
  </si>
  <si>
    <t>Rashodi za nabavu nefinanc.imovine</t>
  </si>
  <si>
    <t xml:space="preserve">K100012: Izgradnja vodnokom. infrastrukture aglomeracije </t>
  </si>
  <si>
    <t>A100046: Energetski certifikat javne rasvjete</t>
  </si>
  <si>
    <t>A100047: Istražni radovi i plan sanacije odlagalište otpada</t>
  </si>
  <si>
    <t>A100053: Održavanje kanala oborinske odvodnje</t>
  </si>
  <si>
    <t>K100015: Izgradnja mosne vage</t>
  </si>
  <si>
    <t>K100002: Asfaltiranje cesta</t>
  </si>
  <si>
    <t>Ceste-asfaltiranje-odvojak Lukanec-Hrženjak</t>
  </si>
  <si>
    <t>K100006: Opremanje dj. Igrališta Drenovica</t>
  </si>
  <si>
    <t>K100017: Asfaltiranje ceste Medvedićka- odvojak varaždinec</t>
  </si>
  <si>
    <t>Ceste-asfaltiranje-odvojak Varaždinec</t>
  </si>
  <si>
    <t>K100018: Obnova mosta preko kanala Pačica-sufinanciranje</t>
  </si>
  <si>
    <t>Pomoći dane unutar općeg proračuna</t>
  </si>
  <si>
    <t>GLAVA 00205: DJELATNOST SPORTA, KULTURE I RELIGIJE</t>
  </si>
  <si>
    <t>Funkcijska klasifikacija: 08 Rekreacija, kultura i religija</t>
  </si>
  <si>
    <t>Program: 1006 Razvoj sporta i rekreacije, promicanje kulture i religije</t>
  </si>
  <si>
    <t xml:space="preserve">A100015: Službe rekreacije i sporta </t>
  </si>
  <si>
    <t xml:space="preserve">A100016: Službe kulture </t>
  </si>
  <si>
    <t>A100017: Usluga Bibliobusa</t>
  </si>
  <si>
    <t>A100018: Pomoć vjerskoj zajednici</t>
  </si>
  <si>
    <t>GLAVA 00206: JAVNE POTREBE U OBRAZOVANJU</t>
  </si>
  <si>
    <t>Funkcijska klasifikacija: 09 Obrazovanje</t>
  </si>
  <si>
    <t>Program: 1007 Program obrazovanja</t>
  </si>
  <si>
    <t>A100019: Predškolski odgoj DV "BREGUNICA"</t>
  </si>
  <si>
    <t>Proračunski korisnik: 48015 Dječji vrtić "Bregunica"</t>
  </si>
  <si>
    <t>Nematrijalna proizvdena imovina</t>
  </si>
  <si>
    <t>K100004: Opremanje dječjeg igrališta</t>
  </si>
  <si>
    <t>rashodi za materijal i energiju</t>
  </si>
  <si>
    <t>A100020: Otplata dugoročnog kredita za izgradnju dječjeg vrtića</t>
  </si>
  <si>
    <t>Otplata glavnice primljenih kredita i zajmova od trgovačkih društava u javnom sektoru</t>
  </si>
  <si>
    <t>A100021: Osnovno obrazovanje</t>
  </si>
  <si>
    <t>Pomoći unutar opće države</t>
  </si>
  <si>
    <t>A100022: Troškovi prijevoza studentima i srednjoškolcima</t>
  </si>
  <si>
    <t>GLAVA 00207: PROGRAMSKA DJELATNOST SOCIJALNE SKRBI</t>
  </si>
  <si>
    <t>Funkcijska klasifikacija: 10 Socijalna zaštita</t>
  </si>
  <si>
    <t>Program: 1008 Socijalna skrb te promicanje prava i interesa osoba s invaliditetom</t>
  </si>
  <si>
    <t>A100023: Gerontoprogram i drva za socijalno ugrožene obitelji</t>
  </si>
  <si>
    <t>A100037: Projekt zaželi</t>
  </si>
  <si>
    <t xml:space="preserve">Doprinosi na plaće </t>
  </si>
  <si>
    <t xml:space="preserve">A100024: Donacije i ostali rashodi </t>
  </si>
  <si>
    <t>A100025: Darovi za novorođenčad i božićni darovi</t>
  </si>
  <si>
    <t>A100030: Naknada za troškove stanovanja i naknade umirovljenicima</t>
  </si>
  <si>
    <t>A100031: Donacije fizičkim osobama ostale donacije</t>
  </si>
  <si>
    <t>A100032: Donacije Crvenom križu</t>
  </si>
  <si>
    <t>Članak 4.</t>
  </si>
  <si>
    <t xml:space="preserve">            Izmjene Plana razvojnih programa Općine Novo Virje za 2021. godinu nalaze se u prilogu Proračuna i njegov su sastavni dio.</t>
  </si>
  <si>
    <t>III. ZAVRŠNA ODREDBA</t>
  </si>
  <si>
    <t>Članak 5.</t>
  </si>
  <si>
    <t xml:space="preserve">            Ove Izmjene i dopune Proračuna stupaju na snagu osmog dana od dana objave u "Službenom glasniku Koprivničko - križevačke županije".</t>
  </si>
  <si>
    <t>OPĆINSKO VIJEĆE</t>
  </si>
  <si>
    <t>OPĆINE NOVO VIRJE</t>
  </si>
  <si>
    <t>KLASA: 400-02/21-01/04</t>
  </si>
  <si>
    <t xml:space="preserve">URBROJ: 2137/22-21-1 </t>
  </si>
  <si>
    <t xml:space="preserve">Novo Virje, 09. srpnja 2021.                                  </t>
  </si>
  <si>
    <t xml:space="preserve">                        PREDSJEDNICA</t>
  </si>
  <si>
    <t xml:space="preserve">           Katarina Kozarić-Šabarić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</si>
</sst>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7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i/>
      <sz val="10"/>
      <name val="Arial"/>
      <family val="2"/>
      <charset val="238"/>
    </font>
    <font>
      <sz val="8"/>
      <name val="Arial"/>
      <family val="2"/>
      <charset val="238"/>
    </font>
    <font>
      <sz val="9"/>
      <color rgb="FF000000"/>
      <name val="Arial"/>
      <family val="2"/>
      <charset val="238"/>
    </font>
    <font>
      <b/>
      <i/>
      <sz val="10"/>
      <name val="Arial"/>
      <family val="2"/>
      <charset val="1"/>
    </font>
    <font>
      <b/>
      <sz val="10"/>
      <name val="Arial"/>
      <family val="2"/>
      <charset val="1"/>
    </font>
    <font>
      <sz val="8"/>
      <color rgb="FF000000"/>
      <name val="Arial"/>
      <family val="2"/>
      <charset val="238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i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8"/>
      <color rgb="FF000000"/>
      <name val="Arial"/>
      <family val="2"/>
      <charset val="238"/>
    </font>
    <font>
      <sz val="9"/>
      <color theme="3" tint="0.39997558519241921"/>
      <name val="Arial"/>
      <family val="2"/>
      <charset val="238"/>
    </font>
    <font>
      <sz val="9.5"/>
      <color rgb="FF00000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3D69B"/>
        <bgColor rgb="FFDDD9C3"/>
      </patternFill>
    </fill>
    <fill>
      <patternFill patternType="solid">
        <fgColor rgb="FFBFBFBF"/>
        <bgColor rgb="FFC3D69B"/>
      </patternFill>
    </fill>
    <fill>
      <patternFill patternType="solid">
        <fgColor rgb="FFD9D9D9"/>
        <bgColor rgb="FFDDD9C3"/>
      </patternFill>
    </fill>
    <fill>
      <patternFill patternType="solid">
        <fgColor rgb="FFFCD5B5"/>
        <bgColor rgb="FFF2DCDB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CD5B5"/>
      </patternFill>
    </fill>
    <fill>
      <patternFill patternType="solid">
        <fgColor theme="9" tint="0.59999389629810485"/>
        <bgColor rgb="FFF2DCDB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9">
    <xf numFmtId="0" fontId="0" fillId="0" borderId="0" xfId="0"/>
    <xf numFmtId="0" fontId="0" fillId="2" borderId="0" xfId="0" applyFill="1"/>
    <xf numFmtId="0" fontId="4" fillId="0" borderId="0" xfId="1" applyFont="1" applyFill="1" applyBorder="1" applyAlignment="1">
      <alignment horizontal="left" wrapText="1"/>
    </xf>
    <xf numFmtId="0" fontId="6" fillId="0" borderId="0" xfId="1" applyFont="1" applyBorder="1" applyAlignment="1">
      <alignment horizontal="center"/>
    </xf>
    <xf numFmtId="0" fontId="6" fillId="0" borderId="0" xfId="1" applyFont="1"/>
    <xf numFmtId="0" fontId="6" fillId="0" borderId="0" xfId="1" applyFont="1" applyBorder="1" applyAlignment="1">
      <alignment horizontal="left"/>
    </xf>
    <xf numFmtId="0" fontId="0" fillId="0" borderId="0" xfId="0" applyFill="1"/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left" vertical="center" wrapText="1"/>
    </xf>
    <xf numFmtId="0" fontId="7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1" fillId="0" borderId="0" xfId="0" applyFont="1"/>
    <xf numFmtId="0" fontId="1" fillId="2" borderId="0" xfId="0" applyFont="1" applyFill="1"/>
    <xf numFmtId="0" fontId="6" fillId="0" borderId="1" xfId="1" applyFont="1" applyBorder="1" applyAlignment="1">
      <alignment horizontal="left"/>
    </xf>
    <xf numFmtId="0" fontId="6" fillId="0" borderId="2" xfId="1" applyFont="1" applyBorder="1" applyAlignment="1">
      <alignment horizontal="left"/>
    </xf>
    <xf numFmtId="0" fontId="6" fillId="0" borderId="3" xfId="1" applyFont="1" applyBorder="1" applyAlignment="1">
      <alignment horizontal="left"/>
    </xf>
    <xf numFmtId="4" fontId="6" fillId="0" borderId="4" xfId="1" applyNumberFormat="1" applyFont="1" applyBorder="1"/>
    <xf numFmtId="4" fontId="1" fillId="0" borderId="0" xfId="0" applyNumberFormat="1" applyFont="1"/>
    <xf numFmtId="4" fontId="1" fillId="2" borderId="0" xfId="0" applyNumberFormat="1" applyFont="1" applyFill="1"/>
    <xf numFmtId="4" fontId="1" fillId="0" borderId="0" xfId="0" applyNumberFormat="1" applyFont="1" applyFill="1"/>
    <xf numFmtId="0" fontId="0" fillId="0" borderId="0" xfId="0" applyFont="1"/>
    <xf numFmtId="0" fontId="8" fillId="0" borderId="0" xfId="0" applyFont="1"/>
    <xf numFmtId="4" fontId="6" fillId="0" borderId="0" xfId="1" applyNumberFormat="1" applyFont="1"/>
    <xf numFmtId="0" fontId="6" fillId="0" borderId="0" xfId="1" applyFont="1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6" fillId="0" borderId="4" xfId="0" applyFont="1" applyBorder="1" applyAlignment="1">
      <alignment horizontal="center" vertical="center" wrapText="1"/>
    </xf>
    <xf numFmtId="0" fontId="6" fillId="0" borderId="1" xfId="1" applyFont="1" applyBorder="1" applyAlignment="1"/>
    <xf numFmtId="0" fontId="6" fillId="0" borderId="2" xfId="1" applyFont="1" applyBorder="1" applyAlignment="1"/>
    <xf numFmtId="0" fontId="6" fillId="0" borderId="3" xfId="1" applyFont="1" applyBorder="1" applyAlignment="1"/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9" fillId="0" borderId="1" xfId="0" applyFont="1" applyFill="1" applyBorder="1"/>
    <xf numFmtId="0" fontId="9" fillId="0" borderId="2" xfId="0" applyFont="1" applyFill="1" applyBorder="1"/>
    <xf numFmtId="0" fontId="9" fillId="0" borderId="3" xfId="0" applyFont="1" applyFill="1" applyBorder="1"/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4" fillId="0" borderId="0" xfId="1" applyFont="1" applyBorder="1" applyAlignment="1">
      <alignment horizontal="left" wrapText="1"/>
    </xf>
    <xf numFmtId="0" fontId="4" fillId="0" borderId="0" xfId="1" applyFont="1"/>
    <xf numFmtId="0" fontId="10" fillId="0" borderId="5" xfId="0" applyFont="1" applyBorder="1" applyAlignment="1">
      <alignment horizontal="center" vertical="center" textRotation="90" shrinkToFit="1"/>
    </xf>
    <xf numFmtId="0" fontId="4" fillId="0" borderId="1" xfId="1" applyFont="1" applyBorder="1" applyAlignment="1">
      <alignment horizontal="left"/>
    </xf>
    <xf numFmtId="0" fontId="4" fillId="0" borderId="2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4" fillId="0" borderId="5" xfId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textRotation="90" shrinkToFit="1"/>
    </xf>
    <xf numFmtId="0" fontId="4" fillId="0" borderId="4" xfId="1" applyFont="1" applyBorder="1"/>
    <xf numFmtId="0" fontId="4" fillId="0" borderId="6" xfId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textRotation="90" shrinkToFit="1"/>
    </xf>
    <xf numFmtId="0" fontId="10" fillId="0" borderId="4" xfId="0" applyFont="1" applyBorder="1" applyAlignment="1">
      <alignment horizontal="center" vertical="center" textRotation="90" shrinkToFit="1"/>
    </xf>
    <xf numFmtId="0" fontId="7" fillId="0" borderId="4" xfId="0" applyFont="1" applyBorder="1"/>
    <xf numFmtId="4" fontId="6" fillId="0" borderId="4" xfId="0" applyNumberFormat="1" applyFont="1" applyBorder="1"/>
    <xf numFmtId="0" fontId="0" fillId="0" borderId="4" xfId="0" applyBorder="1"/>
    <xf numFmtId="49" fontId="12" fillId="0" borderId="4" xfId="0" applyNumberFormat="1" applyFont="1" applyBorder="1"/>
    <xf numFmtId="0" fontId="11" fillId="0" borderId="4" xfId="0" applyFont="1" applyBorder="1"/>
    <xf numFmtId="0" fontId="11" fillId="0" borderId="4" xfId="0" applyFont="1" applyBorder="1" applyAlignment="1">
      <alignment wrapText="1"/>
    </xf>
    <xf numFmtId="4" fontId="4" fillId="0" borderId="4" xfId="0" applyNumberFormat="1" applyFont="1" applyBorder="1"/>
    <xf numFmtId="0" fontId="7" fillId="0" borderId="4" xfId="0" applyFont="1" applyBorder="1" applyAlignment="1">
      <alignment horizontal="left" wrapText="1"/>
    </xf>
    <xf numFmtId="0" fontId="11" fillId="0" borderId="4" xfId="0" applyFont="1" applyBorder="1" applyAlignment="1">
      <alignment shrinkToFit="1"/>
    </xf>
    <xf numFmtId="0" fontId="7" fillId="0" borderId="4" xfId="0" applyFont="1" applyBorder="1" applyAlignment="1">
      <alignment wrapText="1"/>
    </xf>
    <xf numFmtId="4" fontId="5" fillId="0" borderId="4" xfId="0" applyNumberFormat="1" applyFont="1" applyBorder="1"/>
    <xf numFmtId="49" fontId="12" fillId="0" borderId="0" xfId="0" applyNumberFormat="1" applyFont="1" applyBorder="1"/>
    <xf numFmtId="0" fontId="11" fillId="0" borderId="0" xfId="0" applyFont="1" applyBorder="1"/>
    <xf numFmtId="4" fontId="4" fillId="0" borderId="0" xfId="0" applyNumberFormat="1" applyFont="1" applyBorder="1"/>
    <xf numFmtId="4" fontId="5" fillId="0" borderId="0" xfId="0" applyNumberFormat="1" applyFont="1" applyBorder="1"/>
    <xf numFmtId="4" fontId="0" fillId="0" borderId="0" xfId="0" applyNumberFormat="1"/>
    <xf numFmtId="0" fontId="12" fillId="0" borderId="4" xfId="0" applyFont="1" applyBorder="1"/>
    <xf numFmtId="49" fontId="12" fillId="0" borderId="4" xfId="0" applyNumberFormat="1" applyFont="1" applyBorder="1" applyAlignment="1">
      <alignment wrapText="1"/>
    </xf>
    <xf numFmtId="0" fontId="7" fillId="0" borderId="0" xfId="0" applyFont="1" applyBorder="1"/>
    <xf numFmtId="0" fontId="7" fillId="0" borderId="0" xfId="0" applyFont="1" applyBorder="1" applyAlignment="1">
      <alignment wrapText="1"/>
    </xf>
    <xf numFmtId="0" fontId="7" fillId="0" borderId="4" xfId="0" applyFont="1" applyBorder="1" applyAlignment="1">
      <alignment vertical="center" wrapText="1"/>
    </xf>
    <xf numFmtId="0" fontId="11" fillId="0" borderId="0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11" fillId="0" borderId="2" xfId="0" applyFont="1" applyBorder="1" applyAlignment="1">
      <alignment wrapText="1"/>
    </xf>
    <xf numFmtId="0" fontId="11" fillId="0" borderId="3" xfId="0" applyFont="1" applyBorder="1" applyAlignment="1">
      <alignment wrapText="1"/>
    </xf>
    <xf numFmtId="0" fontId="11" fillId="0" borderId="4" xfId="0" applyFont="1" applyBorder="1" applyAlignment="1">
      <alignment horizontal="center" wrapText="1"/>
    </xf>
    <xf numFmtId="4" fontId="11" fillId="0" borderId="4" xfId="0" applyNumberFormat="1" applyFont="1" applyBorder="1" applyAlignment="1">
      <alignment horizontal="center" wrapText="1"/>
    </xf>
    <xf numFmtId="49" fontId="11" fillId="0" borderId="1" xfId="0" applyNumberFormat="1" applyFont="1" applyBorder="1" applyAlignment="1" applyProtection="1">
      <alignment horizontal="center"/>
      <protection locked="0"/>
    </xf>
    <xf numFmtId="49" fontId="11" fillId="0" borderId="2" xfId="0" applyNumberFormat="1" applyFont="1" applyBorder="1" applyAlignment="1" applyProtection="1">
      <alignment horizontal="center"/>
      <protection locked="0"/>
    </xf>
    <xf numFmtId="49" fontId="11" fillId="0" borderId="3" xfId="0" applyNumberFormat="1" applyFont="1" applyBorder="1" applyAlignment="1" applyProtection="1">
      <alignment horizontal="center"/>
      <protection locked="0"/>
    </xf>
    <xf numFmtId="0" fontId="11" fillId="0" borderId="4" xfId="0" applyFont="1" applyFill="1" applyBorder="1" applyAlignment="1">
      <alignment wrapText="1"/>
    </xf>
    <xf numFmtId="4" fontId="4" fillId="0" borderId="4" xfId="0" applyNumberFormat="1" applyFont="1" applyFill="1" applyBorder="1"/>
    <xf numFmtId="4" fontId="5" fillId="0" borderId="4" xfId="0" applyNumberFormat="1" applyFont="1" applyFill="1" applyBorder="1"/>
    <xf numFmtId="0" fontId="11" fillId="0" borderId="3" xfId="0" applyFont="1" applyFill="1" applyBorder="1" applyAlignment="1">
      <alignment horizontal="left"/>
    </xf>
    <xf numFmtId="4" fontId="11" fillId="0" borderId="0" xfId="0" applyNumberFormat="1" applyFont="1" applyBorder="1"/>
    <xf numFmtId="0" fontId="6" fillId="0" borderId="0" xfId="0" applyFont="1" applyBorder="1" applyAlignment="1">
      <alignment horizontal="left"/>
    </xf>
    <xf numFmtId="0" fontId="11" fillId="0" borderId="0" xfId="0" applyFont="1" applyBorder="1" applyAlignment="1">
      <alignment horizontal="center"/>
    </xf>
    <xf numFmtId="0" fontId="8" fillId="2" borderId="0" xfId="0" applyFont="1" applyFill="1"/>
    <xf numFmtId="0" fontId="4" fillId="2" borderId="0" xfId="0" applyFont="1" applyFill="1" applyBorder="1" applyAlignment="1">
      <alignment horizontal="left" wrapText="1"/>
    </xf>
    <xf numFmtId="4" fontId="8" fillId="2" borderId="0" xfId="0" applyNumberFormat="1" applyFont="1" applyFill="1"/>
    <xf numFmtId="0" fontId="11" fillId="3" borderId="4" xfId="0" applyFont="1" applyFill="1" applyBorder="1"/>
    <xf numFmtId="0" fontId="6" fillId="3" borderId="4" xfId="0" applyFont="1" applyFill="1" applyBorder="1" applyAlignment="1">
      <alignment vertical="center" wrapText="1"/>
    </xf>
    <xf numFmtId="4" fontId="7" fillId="3" borderId="4" xfId="0" applyNumberFormat="1" applyFont="1" applyFill="1" applyBorder="1"/>
    <xf numFmtId="0" fontId="11" fillId="0" borderId="4" xfId="0" applyFont="1" applyBorder="1" applyAlignment="1">
      <alignment vertical="center"/>
    </xf>
    <xf numFmtId="0" fontId="11" fillId="4" borderId="4" xfId="0" applyFont="1" applyFill="1" applyBorder="1" applyAlignment="1">
      <alignment vertical="center"/>
    </xf>
    <xf numFmtId="0" fontId="13" fillId="4" borderId="4" xfId="0" applyFont="1" applyFill="1" applyBorder="1" applyAlignment="1">
      <alignment vertical="center" wrapText="1"/>
    </xf>
    <xf numFmtId="4" fontId="7" fillId="4" borderId="4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3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0" fontId="11" fillId="5" borderId="4" xfId="0" applyFont="1" applyFill="1" applyBorder="1" applyAlignment="1">
      <alignment vertical="center"/>
    </xf>
    <xf numFmtId="0" fontId="13" fillId="5" borderId="4" xfId="0" applyFont="1" applyFill="1" applyBorder="1" applyAlignment="1">
      <alignment vertical="center" wrapText="1"/>
    </xf>
    <xf numFmtId="4" fontId="7" fillId="5" borderId="4" xfId="0" applyNumberFormat="1" applyFont="1" applyFill="1" applyBorder="1" applyAlignment="1">
      <alignment vertical="center"/>
    </xf>
    <xf numFmtId="0" fontId="11" fillId="0" borderId="8" xfId="0" applyFont="1" applyBorder="1"/>
    <xf numFmtId="0" fontId="6" fillId="6" borderId="4" xfId="0" applyFont="1" applyFill="1" applyBorder="1"/>
    <xf numFmtId="4" fontId="7" fillId="6" borderId="4" xfId="0" applyNumberFormat="1" applyFont="1" applyFill="1" applyBorder="1"/>
    <xf numFmtId="0" fontId="14" fillId="0" borderId="4" xfId="0" applyFont="1" applyBorder="1"/>
    <xf numFmtId="4" fontId="11" fillId="0" borderId="0" xfId="0" applyNumberFormat="1" applyFont="1" applyFill="1" applyBorder="1"/>
    <xf numFmtId="4" fontId="11" fillId="0" borderId="4" xfId="0" applyNumberFormat="1" applyFont="1" applyBorder="1"/>
    <xf numFmtId="4" fontId="11" fillId="0" borderId="8" xfId="0" applyNumberFormat="1" applyFont="1" applyBorder="1"/>
    <xf numFmtId="0" fontId="6" fillId="0" borderId="4" xfId="0" applyFont="1" applyBorder="1"/>
    <xf numFmtId="4" fontId="7" fillId="0" borderId="4" xfId="0" applyNumberFormat="1" applyFont="1" applyBorder="1"/>
    <xf numFmtId="4" fontId="7" fillId="2" borderId="4" xfId="0" applyNumberFormat="1" applyFont="1" applyFill="1" applyBorder="1"/>
    <xf numFmtId="0" fontId="4" fillId="0" borderId="4" xfId="0" applyFont="1" applyBorder="1"/>
    <xf numFmtId="4" fontId="11" fillId="2" borderId="4" xfId="0" applyNumberFormat="1" applyFont="1" applyFill="1" applyBorder="1"/>
    <xf numFmtId="0" fontId="4" fillId="0" borderId="4" xfId="0" applyFont="1" applyBorder="1" applyAlignment="1">
      <alignment shrinkToFit="1"/>
    </xf>
    <xf numFmtId="0" fontId="6" fillId="0" borderId="0" xfId="0" applyFont="1" applyBorder="1"/>
    <xf numFmtId="0" fontId="6" fillId="0" borderId="8" xfId="0" applyFont="1" applyBorder="1"/>
    <xf numFmtId="0" fontId="6" fillId="6" borderId="4" xfId="0" applyFont="1" applyFill="1" applyBorder="1" applyAlignment="1">
      <alignment wrapText="1"/>
    </xf>
    <xf numFmtId="0" fontId="4" fillId="0" borderId="0" xfId="0" applyFont="1" applyBorder="1"/>
    <xf numFmtId="0" fontId="6" fillId="7" borderId="4" xfId="0" applyFont="1" applyFill="1" applyBorder="1" applyAlignment="1">
      <alignment shrinkToFit="1"/>
    </xf>
    <xf numFmtId="4" fontId="7" fillId="7" borderId="4" xfId="0" applyNumberFormat="1" applyFont="1" applyFill="1" applyBorder="1"/>
    <xf numFmtId="4" fontId="11" fillId="0" borderId="4" xfId="0" applyNumberFormat="1" applyFont="1" applyFill="1" applyBorder="1"/>
    <xf numFmtId="0" fontId="6" fillId="0" borderId="2" xfId="0" applyFont="1" applyBorder="1"/>
    <xf numFmtId="0" fontId="4" fillId="0" borderId="2" xfId="0" applyFont="1" applyBorder="1"/>
    <xf numFmtId="0" fontId="6" fillId="3" borderId="2" xfId="0" applyFont="1" applyFill="1" applyBorder="1" applyAlignment="1">
      <alignment wrapText="1"/>
    </xf>
    <xf numFmtId="0" fontId="11" fillId="4" borderId="4" xfId="0" applyFont="1" applyFill="1" applyBorder="1"/>
    <xf numFmtId="0" fontId="6" fillId="4" borderId="2" xfId="0" applyFont="1" applyFill="1" applyBorder="1" applyAlignment="1">
      <alignment vertical="center" wrapText="1"/>
    </xf>
    <xf numFmtId="4" fontId="7" fillId="4" borderId="4" xfId="0" applyNumberFormat="1" applyFont="1" applyFill="1" applyBorder="1"/>
    <xf numFmtId="0" fontId="6" fillId="0" borderId="2" xfId="0" applyFont="1" applyBorder="1" applyAlignment="1">
      <alignment vertical="center" wrapText="1"/>
    </xf>
    <xf numFmtId="0" fontId="11" fillId="5" borderId="4" xfId="0" applyFont="1" applyFill="1" applyBorder="1"/>
    <xf numFmtId="0" fontId="6" fillId="5" borderId="2" xfId="0" applyFont="1" applyFill="1" applyBorder="1" applyAlignment="1">
      <alignment wrapText="1"/>
    </xf>
    <xf numFmtId="4" fontId="7" fillId="5" borderId="4" xfId="0" applyNumberFormat="1" applyFont="1" applyFill="1" applyBorder="1"/>
    <xf numFmtId="0" fontId="6" fillId="6" borderId="2" xfId="0" applyFont="1" applyFill="1" applyBorder="1" applyAlignment="1">
      <alignment vertical="center" wrapText="1"/>
    </xf>
    <xf numFmtId="0" fontId="6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4" fillId="0" borderId="7" xfId="0" applyFont="1" applyBorder="1"/>
    <xf numFmtId="0" fontId="6" fillId="6" borderId="7" xfId="0" applyFont="1" applyFill="1" applyBorder="1" applyAlignment="1">
      <alignment wrapText="1"/>
    </xf>
    <xf numFmtId="0" fontId="4" fillId="0" borderId="4" xfId="0" applyFont="1" applyFill="1" applyBorder="1" applyAlignment="1">
      <alignment wrapText="1"/>
    </xf>
    <xf numFmtId="4" fontId="11" fillId="0" borderId="7" xfId="0" applyNumberFormat="1" applyFont="1" applyFill="1" applyBorder="1"/>
    <xf numFmtId="4" fontId="11" fillId="0" borderId="7" xfId="0" applyNumberFormat="1" applyFont="1" applyBorder="1"/>
    <xf numFmtId="0" fontId="4" fillId="0" borderId="8" xfId="0" applyFont="1" applyBorder="1"/>
    <xf numFmtId="4" fontId="11" fillId="0" borderId="8" xfId="0" applyNumberFormat="1" applyFont="1" applyFill="1" applyBorder="1"/>
    <xf numFmtId="0" fontId="13" fillId="0" borderId="0" xfId="0" applyFont="1" applyBorder="1"/>
    <xf numFmtId="0" fontId="13" fillId="0" borderId="4" xfId="0" applyFont="1" applyBorder="1"/>
    <xf numFmtId="0" fontId="6" fillId="7" borderId="4" xfId="0" applyFont="1" applyFill="1" applyBorder="1" applyAlignment="1">
      <alignment wrapText="1"/>
    </xf>
    <xf numFmtId="0" fontId="14" fillId="0" borderId="4" xfId="0" applyFont="1" applyBorder="1" applyAlignment="1">
      <alignment wrapText="1"/>
    </xf>
    <xf numFmtId="4" fontId="7" fillId="0" borderId="4" xfId="0" applyNumberFormat="1" applyFont="1" applyFill="1" applyBorder="1"/>
    <xf numFmtId="0" fontId="13" fillId="0" borderId="5" xfId="0" applyFont="1" applyBorder="1"/>
    <xf numFmtId="0" fontId="4" fillId="0" borderId="5" xfId="0" applyFont="1" applyBorder="1"/>
    <xf numFmtId="0" fontId="13" fillId="0" borderId="9" xfId="0" applyFont="1" applyBorder="1"/>
    <xf numFmtId="0" fontId="4" fillId="0" borderId="10" xfId="0" applyFont="1" applyBorder="1"/>
    <xf numFmtId="0" fontId="6" fillId="7" borderId="3" xfId="0" applyFont="1" applyFill="1" applyBorder="1" applyAlignment="1">
      <alignment wrapText="1"/>
    </xf>
    <xf numFmtId="0" fontId="13" fillId="0" borderId="11" xfId="0" applyFont="1" applyBorder="1"/>
    <xf numFmtId="0" fontId="4" fillId="0" borderId="12" xfId="0" applyFont="1" applyBorder="1"/>
    <xf numFmtId="0" fontId="14" fillId="0" borderId="3" xfId="0" applyFont="1" applyBorder="1" applyAlignment="1">
      <alignment wrapText="1"/>
    </xf>
    <xf numFmtId="0" fontId="6" fillId="0" borderId="7" xfId="0" applyFont="1" applyBorder="1"/>
    <xf numFmtId="0" fontId="7" fillId="4" borderId="4" xfId="0" applyFont="1" applyFill="1" applyBorder="1" applyAlignment="1">
      <alignment vertical="center" wrapText="1"/>
    </xf>
    <xf numFmtId="0" fontId="7" fillId="5" borderId="4" xfId="0" applyFont="1" applyFill="1" applyBorder="1" applyAlignment="1">
      <alignment vertical="center" wrapText="1"/>
    </xf>
    <xf numFmtId="0" fontId="7" fillId="0" borderId="8" xfId="0" applyFont="1" applyBorder="1"/>
    <xf numFmtId="0" fontId="7" fillId="6" borderId="4" xfId="0" applyFont="1" applyFill="1" applyBorder="1"/>
    <xf numFmtId="4" fontId="15" fillId="0" borderId="0" xfId="0" applyNumberFormat="1" applyFont="1" applyFill="1" applyBorder="1"/>
    <xf numFmtId="4" fontId="15" fillId="0" borderId="4" xfId="0" applyNumberFormat="1" applyFont="1" applyBorder="1"/>
    <xf numFmtId="4" fontId="15" fillId="0" borderId="8" xfId="0" applyNumberFormat="1" applyFont="1" applyBorder="1"/>
    <xf numFmtId="4" fontId="15" fillId="0" borderId="4" xfId="0" applyNumberFormat="1" applyFont="1" applyFill="1" applyBorder="1"/>
    <xf numFmtId="0" fontId="7" fillId="6" borderId="7" xfId="0" applyFont="1" applyFill="1" applyBorder="1" applyAlignment="1">
      <alignment wrapText="1"/>
    </xf>
    <xf numFmtId="0" fontId="7" fillId="6" borderId="4" xfId="0" applyFont="1" applyFill="1" applyBorder="1" applyAlignment="1">
      <alignment wrapText="1"/>
    </xf>
    <xf numFmtId="0" fontId="6" fillId="4" borderId="4" xfId="0" applyFont="1" applyFill="1" applyBorder="1"/>
    <xf numFmtId="0" fontId="6" fillId="4" borderId="4" xfId="0" applyFont="1" applyFill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5" borderId="4" xfId="0" applyFont="1" applyFill="1" applyBorder="1"/>
    <xf numFmtId="0" fontId="6" fillId="5" borderId="4" xfId="0" applyFont="1" applyFill="1" applyBorder="1" applyAlignment="1">
      <alignment vertical="center" wrapText="1"/>
    </xf>
    <xf numFmtId="0" fontId="16" fillId="0" borderId="0" xfId="0" applyFont="1" applyFill="1" applyBorder="1"/>
    <xf numFmtId="0" fontId="4" fillId="0" borderId="0" xfId="0" applyFont="1" applyFill="1" applyBorder="1"/>
    <xf numFmtId="0" fontId="6" fillId="8" borderId="4" xfId="0" applyFont="1" applyFill="1" applyBorder="1"/>
    <xf numFmtId="4" fontId="7" fillId="8" borderId="4" xfId="0" applyNumberFormat="1" applyFont="1" applyFill="1" applyBorder="1"/>
    <xf numFmtId="0" fontId="16" fillId="0" borderId="0" xfId="0" applyFont="1" applyBorder="1"/>
    <xf numFmtId="0" fontId="17" fillId="0" borderId="4" xfId="0" applyFont="1" applyBorder="1"/>
    <xf numFmtId="0" fontId="16" fillId="0" borderId="4" xfId="0" applyFont="1" applyBorder="1"/>
    <xf numFmtId="4" fontId="4" fillId="0" borderId="1" xfId="0" applyNumberFormat="1" applyFont="1" applyBorder="1"/>
    <xf numFmtId="4" fontId="11" fillId="0" borderId="1" xfId="0" applyNumberFormat="1" applyFont="1" applyBorder="1"/>
    <xf numFmtId="4" fontId="7" fillId="0" borderId="1" xfId="0" applyNumberFormat="1" applyFont="1" applyBorder="1"/>
    <xf numFmtId="0" fontId="7" fillId="7" borderId="4" xfId="0" applyFont="1" applyFill="1" applyBorder="1" applyAlignment="1">
      <alignment wrapText="1"/>
    </xf>
    <xf numFmtId="4" fontId="7" fillId="7" borderId="1" xfId="0" applyNumberFormat="1" applyFont="1" applyFill="1" applyBorder="1"/>
    <xf numFmtId="0" fontId="18" fillId="0" borderId="4" xfId="0" applyFont="1" applyBorder="1" applyAlignment="1">
      <alignment wrapText="1"/>
    </xf>
    <xf numFmtId="4" fontId="7" fillId="0" borderId="1" xfId="0" applyNumberFormat="1" applyFont="1" applyFill="1" applyBorder="1"/>
    <xf numFmtId="0" fontId="19" fillId="0" borderId="0" xfId="0" applyFont="1" applyFill="1" applyBorder="1"/>
    <xf numFmtId="0" fontId="19" fillId="0" borderId="8" xfId="0" applyFont="1" applyFill="1" applyBorder="1"/>
    <xf numFmtId="0" fontId="19" fillId="7" borderId="5" xfId="0" applyFont="1" applyFill="1" applyBorder="1" applyAlignment="1">
      <alignment wrapText="1"/>
    </xf>
    <xf numFmtId="4" fontId="20" fillId="7" borderId="4" xfId="0" applyNumberFormat="1" applyFont="1" applyFill="1" applyBorder="1"/>
    <xf numFmtId="0" fontId="14" fillId="0" borderId="5" xfId="0" applyFont="1" applyFill="1" applyBorder="1" applyAlignment="1">
      <alignment wrapText="1"/>
    </xf>
    <xf numFmtId="4" fontId="21" fillId="0" borderId="4" xfId="0" applyNumberFormat="1" applyFont="1" applyFill="1" applyBorder="1"/>
    <xf numFmtId="0" fontId="0" fillId="0" borderId="11" xfId="0" applyFill="1" applyBorder="1"/>
    <xf numFmtId="0" fontId="0" fillId="0" borderId="12" xfId="0" applyFill="1" applyBorder="1"/>
    <xf numFmtId="0" fontId="18" fillId="0" borderId="4" xfId="0" applyFont="1" applyFill="1" applyBorder="1"/>
    <xf numFmtId="0" fontId="19" fillId="0" borderId="4" xfId="0" applyFont="1" applyFill="1" applyBorder="1"/>
    <xf numFmtId="0" fontId="19" fillId="0" borderId="4" xfId="0" applyFont="1" applyFill="1" applyBorder="1" applyAlignment="1">
      <alignment wrapText="1"/>
    </xf>
    <xf numFmtId="4" fontId="20" fillId="0" borderId="4" xfId="0" applyNumberFormat="1" applyFont="1" applyFill="1" applyBorder="1"/>
    <xf numFmtId="4" fontId="22" fillId="0" borderId="4" xfId="0" applyNumberFormat="1" applyFont="1" applyFill="1" applyBorder="1"/>
    <xf numFmtId="0" fontId="23" fillId="0" borderId="4" xfId="0" applyFont="1" applyFill="1" applyBorder="1"/>
    <xf numFmtId="0" fontId="4" fillId="0" borderId="4" xfId="0" applyFont="1" applyFill="1" applyBorder="1"/>
    <xf numFmtId="0" fontId="24" fillId="0" borderId="4" xfId="0" applyFont="1" applyFill="1" applyBorder="1"/>
    <xf numFmtId="4" fontId="25" fillId="0" borderId="4" xfId="0" applyNumberFormat="1" applyFont="1" applyFill="1" applyBorder="1"/>
    <xf numFmtId="0" fontId="19" fillId="7" borderId="4" xfId="0" applyFont="1" applyFill="1" applyBorder="1" applyAlignment="1">
      <alignment wrapText="1"/>
    </xf>
    <xf numFmtId="0" fontId="14" fillId="0" borderId="4" xfId="0" applyFont="1" applyFill="1" applyBorder="1" applyAlignment="1">
      <alignment wrapText="1"/>
    </xf>
    <xf numFmtId="0" fontId="23" fillId="0" borderId="9" xfId="0" applyFont="1" applyFill="1" applyBorder="1"/>
    <xf numFmtId="0" fontId="4" fillId="0" borderId="9" xfId="0" applyFont="1" applyFill="1" applyBorder="1"/>
    <xf numFmtId="0" fontId="4" fillId="0" borderId="10" xfId="0" applyFont="1" applyFill="1" applyBorder="1"/>
    <xf numFmtId="4" fontId="22" fillId="7" borderId="4" xfId="0" applyNumberFormat="1" applyFont="1" applyFill="1" applyBorder="1"/>
    <xf numFmtId="0" fontId="23" fillId="0" borderId="0" xfId="0" applyFont="1" applyFill="1" applyBorder="1"/>
    <xf numFmtId="4" fontId="25" fillId="2" borderId="4" xfId="0" applyNumberFormat="1" applyFont="1" applyFill="1" applyBorder="1"/>
    <xf numFmtId="4" fontId="26" fillId="0" borderId="4" xfId="0" applyNumberFormat="1" applyFont="1" applyFill="1" applyBorder="1"/>
    <xf numFmtId="0" fontId="4" fillId="2" borderId="0" xfId="0" applyFont="1" applyFill="1" applyBorder="1"/>
    <xf numFmtId="4" fontId="6" fillId="7" borderId="4" xfId="0" applyNumberFormat="1" applyFont="1" applyFill="1" applyBorder="1"/>
    <xf numFmtId="4" fontId="27" fillId="0" borderId="4" xfId="0" applyNumberFormat="1" applyFont="1" applyFill="1" applyBorder="1"/>
    <xf numFmtId="4" fontId="22" fillId="2" borderId="4" xfId="0" applyNumberFormat="1" applyFont="1" applyFill="1" applyBorder="1"/>
    <xf numFmtId="0" fontId="4" fillId="2" borderId="4" xfId="0" applyFont="1" applyFill="1" applyBorder="1"/>
    <xf numFmtId="4" fontId="21" fillId="2" borderId="4" xfId="0" applyNumberFormat="1" applyFont="1" applyFill="1" applyBorder="1"/>
    <xf numFmtId="0" fontId="14" fillId="0" borderId="4" xfId="0" applyFont="1" applyFill="1" applyBorder="1"/>
    <xf numFmtId="0" fontId="6" fillId="0" borderId="4" xfId="0" applyFont="1" applyBorder="1" applyAlignment="1">
      <alignment wrapText="1" shrinkToFit="1"/>
    </xf>
    <xf numFmtId="0" fontId="6" fillId="7" borderId="4" xfId="0" applyFont="1" applyFill="1" applyBorder="1"/>
    <xf numFmtId="4" fontId="7" fillId="9" borderId="4" xfId="0" applyNumberFormat="1" applyFont="1" applyFill="1" applyBorder="1"/>
    <xf numFmtId="0" fontId="28" fillId="0" borderId="0" xfId="0" applyFont="1"/>
    <xf numFmtId="0" fontId="0" fillId="0" borderId="0" xfId="0" applyBorder="1"/>
    <xf numFmtId="0" fontId="6" fillId="9" borderId="4" xfId="0" applyFont="1" applyFill="1" applyBorder="1"/>
    <xf numFmtId="0" fontId="6" fillId="7" borderId="7" xfId="0" applyFont="1" applyFill="1" applyBorder="1" applyAlignment="1">
      <alignment wrapText="1" shrinkToFit="1"/>
    </xf>
    <xf numFmtId="4" fontId="7" fillId="7" borderId="7" xfId="0" applyNumberFormat="1" applyFont="1" applyFill="1" applyBorder="1"/>
    <xf numFmtId="0" fontId="14" fillId="0" borderId="6" xfId="0" applyFont="1" applyFill="1" applyBorder="1" applyAlignment="1">
      <alignment shrinkToFit="1"/>
    </xf>
    <xf numFmtId="0" fontId="14" fillId="0" borderId="5" xfId="0" applyFont="1" applyBorder="1"/>
    <xf numFmtId="0" fontId="6" fillId="9" borderId="4" xfId="0" applyFont="1" applyFill="1" applyBorder="1" applyAlignment="1">
      <alignment wrapText="1"/>
    </xf>
    <xf numFmtId="0" fontId="6" fillId="5" borderId="4" xfId="0" applyFont="1" applyFill="1" applyBorder="1" applyAlignment="1">
      <alignment vertical="center"/>
    </xf>
    <xf numFmtId="4" fontId="6" fillId="6" borderId="4" xfId="0" applyNumberFormat="1" applyFont="1" applyFill="1" applyBorder="1"/>
    <xf numFmtId="0" fontId="29" fillId="0" borderId="4" xfId="0" applyFont="1" applyBorder="1" applyAlignment="1">
      <alignment wrapText="1"/>
    </xf>
    <xf numFmtId="0" fontId="7" fillId="0" borderId="9" xfId="0" applyFont="1" applyFill="1" applyBorder="1"/>
    <xf numFmtId="0" fontId="7" fillId="0" borderId="10" xfId="0" applyFont="1" applyFill="1" applyBorder="1"/>
    <xf numFmtId="0" fontId="7" fillId="0" borderId="11" xfId="0" applyFont="1" applyBorder="1"/>
    <xf numFmtId="0" fontId="7" fillId="0" borderId="12" xfId="0" applyFont="1" applyBorder="1"/>
    <xf numFmtId="4" fontId="7" fillId="0" borderId="7" xfId="0" applyNumberFormat="1" applyFont="1" applyBorder="1"/>
    <xf numFmtId="4" fontId="7" fillId="6" borderId="7" xfId="0" applyNumberFormat="1" applyFont="1" applyFill="1" applyBorder="1"/>
    <xf numFmtId="4" fontId="30" fillId="0" borderId="4" xfId="0" applyNumberFormat="1" applyFont="1" applyBorder="1"/>
    <xf numFmtId="4" fontId="27" fillId="0" borderId="4" xfId="0" applyNumberFormat="1" applyFont="1" applyBorder="1"/>
    <xf numFmtId="0" fontId="11" fillId="0" borderId="0" xfId="0" applyFont="1" applyAlignment="1">
      <alignment horizontal="center"/>
    </xf>
    <xf numFmtId="0" fontId="11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4" fontId="11" fillId="0" borderId="0" xfId="0" applyNumberFormat="1" applyFont="1"/>
    <xf numFmtId="0" fontId="4" fillId="0" borderId="0" xfId="0" applyFont="1" applyBorder="1" applyAlignment="1">
      <alignment horizontal="left" wrapText="1"/>
    </xf>
    <xf numFmtId="0" fontId="0" fillId="2" borderId="0" xfId="0" applyFont="1" applyFill="1"/>
    <xf numFmtId="4" fontId="11" fillId="2" borderId="0" xfId="0" applyNumberFormat="1" applyFont="1" applyFill="1"/>
    <xf numFmtId="0" fontId="1" fillId="0" borderId="0" xfId="0" applyFont="1" applyFill="1"/>
    <xf numFmtId="0" fontId="4" fillId="0" borderId="0" xfId="0" applyFont="1" applyFill="1"/>
    <xf numFmtId="4" fontId="5" fillId="2" borderId="0" xfId="0" applyNumberFormat="1" applyFont="1" applyFill="1"/>
    <xf numFmtId="0" fontId="8" fillId="0" borderId="0" xfId="0" applyFont="1" applyFill="1"/>
    <xf numFmtId="4" fontId="31" fillId="0" borderId="0" xfId="0" applyNumberFormat="1" applyFont="1" applyAlignment="1">
      <alignment horizontal="center"/>
    </xf>
    <xf numFmtId="0" fontId="0" fillId="0" borderId="0" xfId="0" applyFont="1" applyFill="1"/>
    <xf numFmtId="4" fontId="11" fillId="0" borderId="0" xfId="0" applyNumberFormat="1" applyFont="1" applyAlignment="1">
      <alignment horizontal="center"/>
    </xf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2"/>
  <sheetViews>
    <sheetView tabSelected="1" workbookViewId="0">
      <selection activeCell="G14" sqref="G14"/>
    </sheetView>
  </sheetViews>
  <sheetFormatPr defaultRowHeight="15" x14ac:dyDescent="0.25"/>
  <cols>
    <col min="1" max="1" width="4" customWidth="1"/>
    <col min="2" max="2" width="3.28515625" style="24" customWidth="1"/>
    <col min="3" max="3" width="3.7109375" style="24" customWidth="1"/>
    <col min="4" max="4" width="5.28515625" style="24" customWidth="1"/>
    <col min="5" max="5" width="34.7109375" style="24" customWidth="1"/>
    <col min="6" max="6" width="12.5703125" style="24" customWidth="1"/>
    <col min="7" max="7" width="13.28515625" style="24" customWidth="1"/>
    <col min="8" max="8" width="15.5703125" style="24" customWidth="1"/>
    <col min="9" max="9" width="11.7109375" bestFit="1" customWidth="1"/>
    <col min="11" max="11" width="14.7109375" customWidth="1"/>
    <col min="12" max="12" width="12.42578125" bestFit="1" customWidth="1"/>
    <col min="13" max="13" width="12.85546875" customWidth="1"/>
    <col min="14" max="15" width="11.7109375" bestFit="1" customWidth="1"/>
  </cols>
  <sheetData>
    <row r="1" spans="1:15" s="1" customFormat="1" ht="41.25" customHeight="1" x14ac:dyDescent="0.25">
      <c r="B1" s="2" t="s">
        <v>0</v>
      </c>
      <c r="C1" s="2"/>
      <c r="D1" s="2"/>
      <c r="E1" s="2"/>
      <c r="F1" s="2"/>
      <c r="G1" s="2"/>
      <c r="H1" s="2"/>
    </row>
    <row r="2" spans="1:15" x14ac:dyDescent="0.25">
      <c r="B2"/>
      <c r="C2"/>
      <c r="D2"/>
      <c r="E2"/>
      <c r="F2"/>
      <c r="G2"/>
      <c r="H2"/>
    </row>
    <row r="3" spans="1:15" x14ac:dyDescent="0.25">
      <c r="B3" s="3" t="s">
        <v>1</v>
      </c>
      <c r="C3" s="3"/>
      <c r="D3" s="3"/>
      <c r="E3" s="3"/>
      <c r="F3" s="3"/>
      <c r="G3" s="3"/>
      <c r="H3" s="3"/>
    </row>
    <row r="4" spans="1:15" x14ac:dyDescent="0.25">
      <c r="B4" s="3" t="s">
        <v>2</v>
      </c>
      <c r="C4" s="3"/>
      <c r="D4" s="3"/>
      <c r="E4" s="3"/>
      <c r="F4" s="3"/>
      <c r="G4" s="3"/>
      <c r="H4" s="3"/>
    </row>
    <row r="5" spans="1:15" x14ac:dyDescent="0.25">
      <c r="B5" s="4"/>
      <c r="C5" s="4"/>
      <c r="D5" s="4"/>
      <c r="E5" s="4"/>
      <c r="F5" s="4"/>
      <c r="G5"/>
      <c r="H5"/>
    </row>
    <row r="6" spans="1:15" x14ac:dyDescent="0.25">
      <c r="B6" s="5" t="s">
        <v>3</v>
      </c>
      <c r="C6" s="5"/>
      <c r="D6" s="5"/>
      <c r="E6" s="5"/>
      <c r="F6" s="5"/>
      <c r="G6" s="5"/>
      <c r="H6" s="5"/>
      <c r="K6" s="6"/>
    </row>
    <row r="8" spans="1:15" x14ac:dyDescent="0.25">
      <c r="B8" s="7" t="s">
        <v>4</v>
      </c>
      <c r="C8" s="7"/>
      <c r="D8" s="7"/>
      <c r="E8" s="7"/>
      <c r="F8" s="7"/>
      <c r="G8" s="7"/>
      <c r="H8" s="7"/>
    </row>
    <row r="10" spans="1:15" ht="46.5" customHeight="1" x14ac:dyDescent="0.25">
      <c r="B10" s="8" t="s">
        <v>5</v>
      </c>
      <c r="C10" s="8"/>
      <c r="D10" s="8"/>
      <c r="E10" s="8"/>
      <c r="F10" s="8"/>
      <c r="G10" s="8"/>
      <c r="H10" s="8"/>
    </row>
    <row r="11" spans="1:15" ht="10.5" customHeight="1" x14ac:dyDescent="0.25">
      <c r="B11"/>
      <c r="C11"/>
      <c r="D11"/>
      <c r="E11"/>
      <c r="F11"/>
      <c r="G11"/>
      <c r="H11"/>
    </row>
    <row r="12" spans="1:15" ht="18" customHeight="1" x14ac:dyDescent="0.25">
      <c r="B12" s="9" t="s">
        <v>6</v>
      </c>
      <c r="C12"/>
      <c r="D12"/>
      <c r="E12"/>
      <c r="F12"/>
      <c r="G12"/>
      <c r="H12"/>
      <c r="M12" s="1"/>
    </row>
    <row r="13" spans="1:15" ht="18" customHeight="1" x14ac:dyDescent="0.25">
      <c r="B13" s="9"/>
      <c r="C13"/>
      <c r="D13"/>
      <c r="E13"/>
      <c r="F13"/>
      <c r="G13"/>
      <c r="H13"/>
      <c r="M13" s="1"/>
    </row>
    <row r="14" spans="1:15" ht="42.75" customHeight="1" x14ac:dyDescent="0.25">
      <c r="A14" s="10"/>
      <c r="B14" s="11"/>
      <c r="C14" s="11"/>
      <c r="D14" s="11"/>
      <c r="E14" s="12"/>
      <c r="F14" s="13" t="s">
        <v>7</v>
      </c>
      <c r="G14" s="14" t="s">
        <v>8</v>
      </c>
      <c r="H14" s="14" t="s">
        <v>9</v>
      </c>
      <c r="K14" s="15"/>
      <c r="L14" s="15"/>
      <c r="M14" s="16"/>
      <c r="N14" s="15"/>
      <c r="O14" s="15"/>
    </row>
    <row r="15" spans="1:15" x14ac:dyDescent="0.25">
      <c r="A15" s="17" t="s">
        <v>10</v>
      </c>
      <c r="B15" s="18"/>
      <c r="C15" s="18"/>
      <c r="D15" s="18"/>
      <c r="E15" s="19"/>
      <c r="F15" s="20">
        <f>F43</f>
        <v>5664937.2599999998</v>
      </c>
      <c r="G15" s="20">
        <f>G43</f>
        <v>-23900</v>
      </c>
      <c r="H15" s="20">
        <f>H43</f>
        <v>5641037.2599999998</v>
      </c>
      <c r="K15" s="21"/>
      <c r="L15" s="21"/>
      <c r="M15" s="22"/>
      <c r="N15" s="21"/>
      <c r="O15" s="15"/>
    </row>
    <row r="16" spans="1:15" x14ac:dyDescent="0.25">
      <c r="A16" s="17" t="s">
        <v>11</v>
      </c>
      <c r="B16" s="18"/>
      <c r="C16" s="18"/>
      <c r="D16" s="18"/>
      <c r="E16" s="19"/>
      <c r="F16" s="20">
        <f>F63</f>
        <v>25000</v>
      </c>
      <c r="G16" s="20">
        <f>G61</f>
        <v>0</v>
      </c>
      <c r="H16" s="20">
        <f>H63</f>
        <v>25000</v>
      </c>
      <c r="K16" s="21"/>
      <c r="L16" s="21"/>
      <c r="M16" s="22"/>
      <c r="N16" s="21"/>
      <c r="O16" s="15"/>
    </row>
    <row r="17" spans="1:15" x14ac:dyDescent="0.25">
      <c r="A17" s="17" t="s">
        <v>12</v>
      </c>
      <c r="B17" s="18"/>
      <c r="C17" s="18"/>
      <c r="D17" s="18"/>
      <c r="E17" s="19"/>
      <c r="F17" s="20">
        <f>F74</f>
        <v>4909003.1100000003</v>
      </c>
      <c r="G17" s="20">
        <f>G74</f>
        <v>-115900</v>
      </c>
      <c r="H17" s="20">
        <f>H74</f>
        <v>4793103.1100000003</v>
      </c>
      <c r="K17" s="21"/>
      <c r="L17" s="21"/>
      <c r="M17" s="22"/>
      <c r="N17" s="21"/>
      <c r="O17" s="15"/>
    </row>
    <row r="18" spans="1:15" x14ac:dyDescent="0.25">
      <c r="A18" s="17" t="s">
        <v>13</v>
      </c>
      <c r="B18" s="18"/>
      <c r="C18" s="18"/>
      <c r="D18" s="18"/>
      <c r="E18" s="19"/>
      <c r="F18" s="20">
        <f>F105</f>
        <v>2524624</v>
      </c>
      <c r="G18" s="20">
        <f>G105</f>
        <v>92000</v>
      </c>
      <c r="H18" s="20">
        <f>H105</f>
        <v>2616624</v>
      </c>
      <c r="K18" s="21"/>
      <c r="L18" s="15"/>
      <c r="M18" s="16"/>
      <c r="N18" s="15"/>
      <c r="O18" s="15"/>
    </row>
    <row r="19" spans="1:15" x14ac:dyDescent="0.25">
      <c r="A19" s="17" t="s">
        <v>14</v>
      </c>
      <c r="B19" s="18"/>
      <c r="C19" s="18"/>
      <c r="D19" s="18"/>
      <c r="E19" s="19"/>
      <c r="F19" s="20">
        <f>F15+F16-F17-F18</f>
        <v>-1743689.8500000006</v>
      </c>
      <c r="G19" s="20">
        <f>G15-G17-G18</f>
        <v>0</v>
      </c>
      <c r="H19" s="20">
        <f>H15+H16-H17-H18</f>
        <v>-1743689.8500000006</v>
      </c>
      <c r="K19" s="23"/>
      <c r="L19" s="15"/>
      <c r="M19" s="22"/>
      <c r="N19" s="21"/>
      <c r="O19" s="15"/>
    </row>
    <row r="20" spans="1:15" x14ac:dyDescent="0.25">
      <c r="F20" s="25"/>
      <c r="G20" s="25"/>
      <c r="H20" s="25"/>
      <c r="K20" s="23"/>
      <c r="L20" s="21"/>
      <c r="M20" s="16"/>
      <c r="N20" s="15"/>
      <c r="O20" s="15"/>
    </row>
    <row r="21" spans="1:15" x14ac:dyDescent="0.25">
      <c r="B21" s="5" t="s">
        <v>15</v>
      </c>
      <c r="C21" s="5"/>
      <c r="D21" s="5"/>
      <c r="E21" s="5"/>
      <c r="F21" s="26"/>
      <c r="G21" s="25"/>
      <c r="H21" s="25"/>
      <c r="K21" s="23"/>
      <c r="M21" s="1"/>
    </row>
    <row r="22" spans="1:15" x14ac:dyDescent="0.25">
      <c r="B22" s="27"/>
      <c r="C22" s="27"/>
      <c r="D22" s="27"/>
      <c r="E22" s="27"/>
      <c r="F22" s="26"/>
      <c r="G22" s="25"/>
      <c r="H22" s="25"/>
      <c r="K22" s="23"/>
      <c r="M22" s="1"/>
    </row>
    <row r="23" spans="1:15" ht="42.75" customHeight="1" x14ac:dyDescent="0.25">
      <c r="A23" s="28"/>
      <c r="B23" s="29"/>
      <c r="C23" s="29"/>
      <c r="D23" s="29"/>
      <c r="E23" s="30"/>
      <c r="F23" s="31" t="s">
        <v>7</v>
      </c>
      <c r="G23" s="14" t="s">
        <v>8</v>
      </c>
      <c r="H23" s="14" t="s">
        <v>9</v>
      </c>
      <c r="M23" s="1"/>
    </row>
    <row r="24" spans="1:15" ht="15" customHeight="1" x14ac:dyDescent="0.25">
      <c r="A24" s="32" t="s">
        <v>16</v>
      </c>
      <c r="B24" s="33"/>
      <c r="C24" s="33"/>
      <c r="D24" s="33"/>
      <c r="E24" s="34"/>
      <c r="F24" s="20">
        <f>F125</f>
        <v>1000</v>
      </c>
      <c r="G24" s="20">
        <f>G125</f>
        <v>0</v>
      </c>
      <c r="H24" s="20">
        <f>H125</f>
        <v>1000</v>
      </c>
      <c r="M24" s="1"/>
    </row>
    <row r="25" spans="1:15" ht="15" customHeight="1" x14ac:dyDescent="0.25">
      <c r="A25" s="17" t="s">
        <v>17</v>
      </c>
      <c r="B25" s="18"/>
      <c r="C25" s="18"/>
      <c r="D25" s="18"/>
      <c r="E25" s="19"/>
      <c r="F25" s="20">
        <f>F136</f>
        <v>300000</v>
      </c>
      <c r="G25" s="20">
        <f>G136</f>
        <v>0</v>
      </c>
      <c r="H25" s="20">
        <f>H136</f>
        <v>300000</v>
      </c>
      <c r="M25" s="1"/>
    </row>
    <row r="26" spans="1:15" x14ac:dyDescent="0.25">
      <c r="A26" s="17" t="s">
        <v>18</v>
      </c>
      <c r="B26" s="18"/>
      <c r="C26" s="18"/>
      <c r="D26" s="18"/>
      <c r="E26" s="19"/>
      <c r="F26" s="20">
        <f>F24-F25</f>
        <v>-299000</v>
      </c>
      <c r="G26" s="20">
        <f>G24-G25</f>
        <v>0</v>
      </c>
      <c r="H26" s="20">
        <f>H24-H25</f>
        <v>-299000</v>
      </c>
    </row>
    <row r="28" spans="1:15" x14ac:dyDescent="0.25">
      <c r="A28" s="35" t="s">
        <v>19</v>
      </c>
      <c r="B28" s="36"/>
      <c r="C28" s="36"/>
      <c r="D28" s="36"/>
      <c r="E28" s="36"/>
      <c r="F28" s="36"/>
      <c r="G28" s="36"/>
      <c r="H28" s="37"/>
    </row>
    <row r="29" spans="1:15" x14ac:dyDescent="0.25">
      <c r="A29" s="38" t="s">
        <v>20</v>
      </c>
      <c r="B29" s="39"/>
      <c r="C29" s="39"/>
      <c r="D29" s="39"/>
      <c r="E29" s="39"/>
      <c r="F29" s="39"/>
      <c r="G29" s="39"/>
      <c r="H29" s="40"/>
    </row>
    <row r="30" spans="1:15" x14ac:dyDescent="0.25">
      <c r="A30" s="41" t="s">
        <v>21</v>
      </c>
      <c r="B30" s="42"/>
      <c r="C30" s="42"/>
      <c r="D30" s="42"/>
      <c r="E30" s="42"/>
      <c r="F30" s="42"/>
      <c r="G30" s="42"/>
      <c r="H30" s="43"/>
    </row>
    <row r="32" spans="1:15" x14ac:dyDescent="0.25">
      <c r="B32" s="7" t="s">
        <v>22</v>
      </c>
      <c r="C32" s="7"/>
      <c r="D32" s="7"/>
      <c r="E32" s="7"/>
      <c r="F32" s="7"/>
      <c r="G32" s="7"/>
      <c r="H32" s="7"/>
    </row>
    <row r="34" spans="1:8" ht="30" customHeight="1" x14ac:dyDescent="0.25">
      <c r="B34" s="44" t="s">
        <v>23</v>
      </c>
      <c r="C34" s="44"/>
      <c r="D34" s="44"/>
      <c r="E34" s="44"/>
      <c r="F34" s="44"/>
      <c r="G34" s="44"/>
      <c r="H34" s="44"/>
    </row>
    <row r="35" spans="1:8" x14ac:dyDescent="0.25">
      <c r="B35"/>
      <c r="C35"/>
      <c r="D35"/>
      <c r="E35"/>
      <c r="F35"/>
      <c r="G35"/>
      <c r="H35"/>
    </row>
    <row r="36" spans="1:8" x14ac:dyDescent="0.25">
      <c r="B36" s="5" t="s">
        <v>24</v>
      </c>
      <c r="C36" s="5"/>
      <c r="D36" s="5"/>
      <c r="E36" s="5"/>
      <c r="F36" s="45"/>
      <c r="G36"/>
      <c r="H36"/>
    </row>
    <row r="38" spans="1:8" ht="15" customHeight="1" x14ac:dyDescent="0.25">
      <c r="A38" s="46" t="s">
        <v>25</v>
      </c>
      <c r="B38" s="47" t="s">
        <v>26</v>
      </c>
      <c r="C38" s="48"/>
      <c r="D38" s="48"/>
      <c r="E38" s="49"/>
      <c r="F38" s="50" t="s">
        <v>7</v>
      </c>
      <c r="G38" s="51" t="s">
        <v>8</v>
      </c>
      <c r="H38" s="51" t="s">
        <v>9</v>
      </c>
    </row>
    <row r="39" spans="1:8" x14ac:dyDescent="0.25">
      <c r="A39" s="52"/>
      <c r="B39" s="53"/>
      <c r="C39" s="47" t="s">
        <v>27</v>
      </c>
      <c r="D39" s="48"/>
      <c r="E39" s="49"/>
      <c r="F39" s="54"/>
      <c r="G39" s="55"/>
      <c r="H39" s="55"/>
    </row>
    <row r="40" spans="1:8" x14ac:dyDescent="0.25">
      <c r="A40" s="52"/>
      <c r="B40" s="53"/>
      <c r="C40" s="53"/>
      <c r="D40" s="47" t="s">
        <v>28</v>
      </c>
      <c r="E40" s="49"/>
      <c r="F40" s="54"/>
      <c r="G40" s="55"/>
      <c r="H40" s="55"/>
    </row>
    <row r="41" spans="1:8" x14ac:dyDescent="0.25">
      <c r="A41" s="52"/>
      <c r="B41" s="53"/>
      <c r="C41" s="53"/>
      <c r="D41" s="53"/>
      <c r="E41" s="56" t="s">
        <v>29</v>
      </c>
      <c r="F41" s="57"/>
      <c r="G41" s="58"/>
      <c r="H41" s="58"/>
    </row>
    <row r="42" spans="1:8" x14ac:dyDescent="0.25">
      <c r="A42" s="59"/>
      <c r="B42" s="56">
        <v>1</v>
      </c>
      <c r="C42" s="56">
        <v>2</v>
      </c>
      <c r="D42" s="56">
        <v>3</v>
      </c>
      <c r="E42" s="56">
        <v>4</v>
      </c>
      <c r="F42" s="56">
        <v>5</v>
      </c>
      <c r="G42" s="56">
        <v>6</v>
      </c>
      <c r="H42" s="56">
        <v>7</v>
      </c>
    </row>
    <row r="43" spans="1:8" x14ac:dyDescent="0.25">
      <c r="A43" s="60"/>
      <c r="B43" s="61">
        <v>6</v>
      </c>
      <c r="C43" s="61"/>
      <c r="D43" s="61"/>
      <c r="E43" s="61" t="s">
        <v>30</v>
      </c>
      <c r="F43" s="62">
        <f>F44+F48+F54+F57+F61</f>
        <v>5664937.2599999998</v>
      </c>
      <c r="G43" s="62">
        <f>G44+G48+G54+G57</f>
        <v>-23900</v>
      </c>
      <c r="H43" s="62">
        <f>H44+H48+H54+H57+H61</f>
        <v>5641037.2599999998</v>
      </c>
    </row>
    <row r="44" spans="1:8" x14ac:dyDescent="0.25">
      <c r="A44" s="63"/>
      <c r="B44" s="61"/>
      <c r="C44" s="61">
        <v>61</v>
      </c>
      <c r="D44" s="61"/>
      <c r="E44" s="61" t="s">
        <v>31</v>
      </c>
      <c r="F44" s="62">
        <f>F45+F46+F47</f>
        <v>625000</v>
      </c>
      <c r="G44" s="62">
        <f>G45+G46+G47</f>
        <v>0</v>
      </c>
      <c r="H44" s="62">
        <f>H45+H46+H47</f>
        <v>625000</v>
      </c>
    </row>
    <row r="45" spans="1:8" x14ac:dyDescent="0.25">
      <c r="A45" s="64" t="s">
        <v>32</v>
      </c>
      <c r="B45" s="65"/>
      <c r="C45" s="65"/>
      <c r="D45" s="65">
        <v>611</v>
      </c>
      <c r="E45" s="66" t="s">
        <v>33</v>
      </c>
      <c r="F45" s="67">
        <v>557000</v>
      </c>
      <c r="G45" s="67"/>
      <c r="H45" s="67">
        <f t="shared" ref="H45:H62" si="0">F45+G45</f>
        <v>557000</v>
      </c>
    </row>
    <row r="46" spans="1:8" x14ac:dyDescent="0.25">
      <c r="A46" s="64" t="s">
        <v>32</v>
      </c>
      <c r="B46" s="65"/>
      <c r="C46" s="65"/>
      <c r="D46" s="65">
        <v>613</v>
      </c>
      <c r="E46" s="65" t="s">
        <v>34</v>
      </c>
      <c r="F46" s="67">
        <v>60000</v>
      </c>
      <c r="G46" s="67"/>
      <c r="H46" s="67">
        <f t="shared" si="0"/>
        <v>60000</v>
      </c>
    </row>
    <row r="47" spans="1:8" x14ac:dyDescent="0.25">
      <c r="A47" s="64" t="s">
        <v>32</v>
      </c>
      <c r="B47" s="65"/>
      <c r="C47" s="65"/>
      <c r="D47" s="65">
        <v>614</v>
      </c>
      <c r="E47" s="65" t="s">
        <v>35</v>
      </c>
      <c r="F47" s="67">
        <v>8000</v>
      </c>
      <c r="G47" s="67"/>
      <c r="H47" s="67">
        <f t="shared" si="0"/>
        <v>8000</v>
      </c>
    </row>
    <row r="48" spans="1:8" ht="39" x14ac:dyDescent="0.25">
      <c r="A48" s="64"/>
      <c r="B48" s="61"/>
      <c r="C48" s="61">
        <v>63</v>
      </c>
      <c r="D48" s="61"/>
      <c r="E48" s="68" t="s">
        <v>36</v>
      </c>
      <c r="F48" s="62">
        <f>F49+F51+F53+F50+F52</f>
        <v>3479631.2600000002</v>
      </c>
      <c r="G48" s="62">
        <f>G49+G50+G51+G52+G53</f>
        <v>-78900</v>
      </c>
      <c r="H48" s="62">
        <f>H49+H50+H51+H52+H53</f>
        <v>3400731.2600000002</v>
      </c>
    </row>
    <row r="49" spans="1:8" x14ac:dyDescent="0.25">
      <c r="A49" s="64" t="s">
        <v>37</v>
      </c>
      <c r="B49" s="65"/>
      <c r="C49" s="65"/>
      <c r="D49" s="65">
        <v>633</v>
      </c>
      <c r="E49" s="65" t="s">
        <v>38</v>
      </c>
      <c r="F49" s="67">
        <v>3216710.89</v>
      </c>
      <c r="G49" s="67">
        <v>-78900</v>
      </c>
      <c r="H49" s="67">
        <f t="shared" si="0"/>
        <v>3137810.89</v>
      </c>
    </row>
    <row r="50" spans="1:8" x14ac:dyDescent="0.25">
      <c r="A50" s="64" t="s">
        <v>37</v>
      </c>
      <c r="B50" s="65"/>
      <c r="C50" s="65"/>
      <c r="D50" s="65">
        <v>634</v>
      </c>
      <c r="E50" s="69" t="s">
        <v>39</v>
      </c>
      <c r="F50" s="67">
        <v>43870</v>
      </c>
      <c r="G50" s="67"/>
      <c r="H50" s="67">
        <f t="shared" si="0"/>
        <v>43870</v>
      </c>
    </row>
    <row r="51" spans="1:8" ht="26.25" x14ac:dyDescent="0.25">
      <c r="A51" s="64" t="s">
        <v>37</v>
      </c>
      <c r="B51" s="65"/>
      <c r="C51" s="65"/>
      <c r="D51" s="65">
        <v>635</v>
      </c>
      <c r="E51" s="66" t="s">
        <v>40</v>
      </c>
      <c r="F51" s="67">
        <v>40000</v>
      </c>
      <c r="G51" s="67"/>
      <c r="H51" s="67">
        <f t="shared" si="0"/>
        <v>40000</v>
      </c>
    </row>
    <row r="52" spans="1:8" ht="26.25" x14ac:dyDescent="0.25">
      <c r="A52" s="64" t="s">
        <v>37</v>
      </c>
      <c r="B52" s="65"/>
      <c r="C52" s="65"/>
      <c r="D52" s="65">
        <v>636</v>
      </c>
      <c r="E52" s="66" t="s">
        <v>41</v>
      </c>
      <c r="F52" s="67">
        <v>1600</v>
      </c>
      <c r="G52" s="67"/>
      <c r="H52" s="67">
        <f t="shared" si="0"/>
        <v>1600</v>
      </c>
    </row>
    <row r="53" spans="1:8" ht="26.25" x14ac:dyDescent="0.25">
      <c r="A53" s="64" t="s">
        <v>37</v>
      </c>
      <c r="B53" s="65"/>
      <c r="C53" s="65"/>
      <c r="D53" s="65">
        <v>638</v>
      </c>
      <c r="E53" s="66" t="s">
        <v>42</v>
      </c>
      <c r="F53" s="67">
        <v>177450.37</v>
      </c>
      <c r="G53" s="67"/>
      <c r="H53" s="67">
        <f t="shared" si="0"/>
        <v>177450.37</v>
      </c>
    </row>
    <row r="54" spans="1:8" x14ac:dyDescent="0.25">
      <c r="A54" s="64"/>
      <c r="B54" s="61"/>
      <c r="C54" s="61">
        <v>64</v>
      </c>
      <c r="D54" s="61"/>
      <c r="E54" s="61" t="s">
        <v>43</v>
      </c>
      <c r="F54" s="62">
        <f>F55+F56</f>
        <v>1024156</v>
      </c>
      <c r="G54" s="62">
        <f>G55+G56</f>
        <v>55000</v>
      </c>
      <c r="H54" s="62">
        <f>H55+H56</f>
        <v>1079156</v>
      </c>
    </row>
    <row r="55" spans="1:8" x14ac:dyDescent="0.25">
      <c r="A55" s="64" t="s">
        <v>32</v>
      </c>
      <c r="B55" s="65"/>
      <c r="C55" s="65"/>
      <c r="D55" s="65">
        <v>642</v>
      </c>
      <c r="E55" s="65" t="s">
        <v>44</v>
      </c>
      <c r="F55" s="67">
        <v>1023656</v>
      </c>
      <c r="G55" s="67">
        <v>55000</v>
      </c>
      <c r="H55" s="67">
        <f t="shared" si="0"/>
        <v>1078656</v>
      </c>
    </row>
    <row r="56" spans="1:8" x14ac:dyDescent="0.25">
      <c r="A56" s="64" t="s">
        <v>32</v>
      </c>
      <c r="B56" s="65"/>
      <c r="C56" s="65"/>
      <c r="D56" s="65">
        <v>643</v>
      </c>
      <c r="E56" s="65" t="s">
        <v>45</v>
      </c>
      <c r="F56" s="67">
        <v>500</v>
      </c>
      <c r="G56" s="67"/>
      <c r="H56" s="67">
        <f t="shared" si="0"/>
        <v>500</v>
      </c>
    </row>
    <row r="57" spans="1:8" ht="51.75" x14ac:dyDescent="0.25">
      <c r="A57" s="64"/>
      <c r="B57" s="61"/>
      <c r="C57" s="61">
        <v>65</v>
      </c>
      <c r="D57" s="61"/>
      <c r="E57" s="70" t="s">
        <v>46</v>
      </c>
      <c r="F57" s="62">
        <f>F58+F59+F60</f>
        <v>535150</v>
      </c>
      <c r="G57" s="62">
        <f>G58+G59+G60</f>
        <v>0</v>
      </c>
      <c r="H57" s="62">
        <f>H58+H59+H60</f>
        <v>535150</v>
      </c>
    </row>
    <row r="58" spans="1:8" x14ac:dyDescent="0.25">
      <c r="A58" s="64" t="s">
        <v>32</v>
      </c>
      <c r="B58" s="65"/>
      <c r="C58" s="65"/>
      <c r="D58" s="65">
        <v>651</v>
      </c>
      <c r="E58" s="65" t="s">
        <v>47</v>
      </c>
      <c r="F58" s="67">
        <v>2000</v>
      </c>
      <c r="G58" s="67"/>
      <c r="H58" s="67">
        <f t="shared" si="0"/>
        <v>2000</v>
      </c>
    </row>
    <row r="59" spans="1:8" x14ac:dyDescent="0.25">
      <c r="A59" s="64" t="s">
        <v>48</v>
      </c>
      <c r="B59" s="65"/>
      <c r="C59" s="65"/>
      <c r="D59" s="65">
        <v>652</v>
      </c>
      <c r="E59" s="65" t="s">
        <v>49</v>
      </c>
      <c r="F59" s="67">
        <v>361150</v>
      </c>
      <c r="G59" s="67"/>
      <c r="H59" s="67">
        <f t="shared" si="0"/>
        <v>361150</v>
      </c>
    </row>
    <row r="60" spans="1:8" x14ac:dyDescent="0.25">
      <c r="A60" s="64" t="s">
        <v>50</v>
      </c>
      <c r="B60" s="65"/>
      <c r="C60" s="65"/>
      <c r="D60" s="65">
        <v>653</v>
      </c>
      <c r="E60" s="65" t="s">
        <v>51</v>
      </c>
      <c r="F60" s="67">
        <v>172000</v>
      </c>
      <c r="G60" s="71"/>
      <c r="H60" s="67">
        <f t="shared" si="0"/>
        <v>172000</v>
      </c>
    </row>
    <row r="61" spans="1:8" x14ac:dyDescent="0.25">
      <c r="A61" s="64"/>
      <c r="B61" s="65"/>
      <c r="C61" s="61">
        <v>68</v>
      </c>
      <c r="D61" s="61"/>
      <c r="E61" s="61" t="s">
        <v>52</v>
      </c>
      <c r="F61" s="62">
        <f>F62</f>
        <v>1000</v>
      </c>
      <c r="G61" s="62">
        <f>G62</f>
        <v>0</v>
      </c>
      <c r="H61" s="62">
        <f>H62</f>
        <v>1000</v>
      </c>
    </row>
    <row r="62" spans="1:8" x14ac:dyDescent="0.25">
      <c r="A62" s="64" t="s">
        <v>32</v>
      </c>
      <c r="B62" s="65"/>
      <c r="C62" s="65"/>
      <c r="D62" s="65">
        <v>683</v>
      </c>
      <c r="E62" s="65" t="s">
        <v>53</v>
      </c>
      <c r="F62" s="67">
        <v>1000</v>
      </c>
      <c r="G62" s="67"/>
      <c r="H62" s="67">
        <f t="shared" si="0"/>
        <v>1000</v>
      </c>
    </row>
    <row r="63" spans="1:8" x14ac:dyDescent="0.25">
      <c r="A63" s="64"/>
      <c r="B63" s="61">
        <v>7</v>
      </c>
      <c r="C63" s="61"/>
      <c r="D63" s="61"/>
      <c r="E63" s="61" t="s">
        <v>54</v>
      </c>
      <c r="F63" s="62">
        <f>F64</f>
        <v>25000</v>
      </c>
      <c r="G63" s="62"/>
      <c r="H63" s="62">
        <f>H64</f>
        <v>25000</v>
      </c>
    </row>
    <row r="64" spans="1:8" ht="26.25" x14ac:dyDescent="0.25">
      <c r="A64" s="64"/>
      <c r="B64" s="61"/>
      <c r="C64" s="61">
        <v>71</v>
      </c>
      <c r="D64" s="61"/>
      <c r="E64" s="70" t="s">
        <v>55</v>
      </c>
      <c r="F64" s="62">
        <f>F65</f>
        <v>25000</v>
      </c>
      <c r="G64" s="62">
        <f>G65</f>
        <v>0</v>
      </c>
      <c r="H64" s="62">
        <f>H65</f>
        <v>25000</v>
      </c>
    </row>
    <row r="65" spans="1:13" x14ac:dyDescent="0.25">
      <c r="A65" s="64" t="s">
        <v>56</v>
      </c>
      <c r="B65" s="65"/>
      <c r="C65" s="65"/>
      <c r="D65" s="65">
        <v>711</v>
      </c>
      <c r="E65" s="65" t="s">
        <v>57</v>
      </c>
      <c r="F65" s="67">
        <v>25000</v>
      </c>
      <c r="G65" s="67"/>
      <c r="H65" s="67">
        <f t="shared" ref="H65" si="1">F65+G65</f>
        <v>25000</v>
      </c>
    </row>
    <row r="66" spans="1:13" x14ac:dyDescent="0.25">
      <c r="A66" s="72"/>
      <c r="B66" s="73"/>
      <c r="C66" s="73"/>
      <c r="D66" s="73"/>
      <c r="E66" s="73"/>
      <c r="F66" s="74"/>
      <c r="G66" s="75"/>
      <c r="H66" s="75"/>
    </row>
    <row r="67" spans="1:13" x14ac:dyDescent="0.25">
      <c r="B67" s="5" t="s">
        <v>58</v>
      </c>
      <c r="C67" s="5"/>
      <c r="D67" s="5"/>
      <c r="E67" s="5"/>
      <c r="F67" s="45"/>
      <c r="G67"/>
      <c r="H67"/>
    </row>
    <row r="69" spans="1:13" ht="15" customHeight="1" x14ac:dyDescent="0.25">
      <c r="A69" s="46" t="s">
        <v>25</v>
      </c>
      <c r="B69" s="47" t="s">
        <v>26</v>
      </c>
      <c r="C69" s="48"/>
      <c r="D69" s="48"/>
      <c r="E69" s="49"/>
      <c r="F69" s="50" t="s">
        <v>7</v>
      </c>
      <c r="G69" s="51" t="s">
        <v>8</v>
      </c>
      <c r="H69" s="51" t="s">
        <v>9</v>
      </c>
    </row>
    <row r="70" spans="1:13" x14ac:dyDescent="0.25">
      <c r="A70" s="52"/>
      <c r="B70" s="53"/>
      <c r="C70" s="47" t="s">
        <v>27</v>
      </c>
      <c r="D70" s="48"/>
      <c r="E70" s="49"/>
      <c r="F70" s="54"/>
      <c r="G70" s="55"/>
      <c r="H70" s="55"/>
    </row>
    <row r="71" spans="1:13" x14ac:dyDescent="0.25">
      <c r="A71" s="52"/>
      <c r="B71" s="53"/>
      <c r="C71" s="53"/>
      <c r="D71" s="47" t="s">
        <v>28</v>
      </c>
      <c r="E71" s="49"/>
      <c r="F71" s="54"/>
      <c r="G71" s="55"/>
      <c r="H71" s="55"/>
    </row>
    <row r="72" spans="1:13" x14ac:dyDescent="0.25">
      <c r="A72" s="52"/>
      <c r="B72" s="53"/>
      <c r="C72" s="53"/>
      <c r="D72" s="53"/>
      <c r="E72" s="56" t="s">
        <v>29</v>
      </c>
      <c r="F72" s="57"/>
      <c r="G72" s="58"/>
      <c r="H72" s="58"/>
    </row>
    <row r="73" spans="1:13" x14ac:dyDescent="0.25">
      <c r="A73" s="59"/>
      <c r="B73" s="56">
        <v>1</v>
      </c>
      <c r="C73" s="56">
        <v>2</v>
      </c>
      <c r="D73" s="56">
        <v>3</v>
      </c>
      <c r="E73" s="56">
        <v>4</v>
      </c>
      <c r="F73" s="56">
        <v>5</v>
      </c>
      <c r="G73" s="56">
        <v>6</v>
      </c>
      <c r="H73" s="56">
        <v>7</v>
      </c>
      <c r="K73" s="76"/>
      <c r="L73" s="76"/>
      <c r="M73" s="76"/>
    </row>
    <row r="74" spans="1:13" x14ac:dyDescent="0.25">
      <c r="A74" s="63"/>
      <c r="B74" s="61">
        <v>3</v>
      </c>
      <c r="C74" s="61"/>
      <c r="D74" s="61"/>
      <c r="E74" s="61" t="s">
        <v>59</v>
      </c>
      <c r="F74" s="62">
        <f>F75+F79+F85+F88+F90+F92+F94</f>
        <v>4909003.1100000003</v>
      </c>
      <c r="G74" s="62">
        <f t="shared" ref="G74:H74" si="2">G75+G79+G85+G88+G90+G92+G94</f>
        <v>-115900</v>
      </c>
      <c r="H74" s="62">
        <f t="shared" si="2"/>
        <v>4793103.1100000003</v>
      </c>
      <c r="K74" s="76"/>
    </row>
    <row r="75" spans="1:13" x14ac:dyDescent="0.25">
      <c r="A75" s="77"/>
      <c r="B75" s="61"/>
      <c r="C75" s="61">
        <v>31</v>
      </c>
      <c r="D75" s="61"/>
      <c r="E75" s="61" t="s">
        <v>60</v>
      </c>
      <c r="F75" s="62">
        <f>F76+F77+F78</f>
        <v>1415339.11</v>
      </c>
      <c r="G75" s="62">
        <f>G76+G77+G78</f>
        <v>0</v>
      </c>
      <c r="H75" s="62">
        <f>H76+H77+H78</f>
        <v>1415339.11</v>
      </c>
    </row>
    <row r="76" spans="1:13" x14ac:dyDescent="0.25">
      <c r="A76" s="64" t="s">
        <v>61</v>
      </c>
      <c r="B76" s="65"/>
      <c r="C76" s="65"/>
      <c r="D76" s="65">
        <v>311</v>
      </c>
      <c r="E76" s="65" t="s">
        <v>62</v>
      </c>
      <c r="F76" s="67">
        <f>F172+F208+F236+F504+F561</f>
        <v>1158823.32</v>
      </c>
      <c r="G76" s="67">
        <f>G208</f>
        <v>0</v>
      </c>
      <c r="H76" s="67">
        <f t="shared" ref="H76:H78" si="3">F76+G76</f>
        <v>1158823.32</v>
      </c>
    </row>
    <row r="77" spans="1:13" x14ac:dyDescent="0.25">
      <c r="A77" s="64" t="s">
        <v>32</v>
      </c>
      <c r="B77" s="65"/>
      <c r="C77" s="65"/>
      <c r="D77" s="65">
        <v>312</v>
      </c>
      <c r="E77" s="65" t="s">
        <v>63</v>
      </c>
      <c r="F77" s="67">
        <v>65320.74</v>
      </c>
      <c r="G77" s="67"/>
      <c r="H77" s="67">
        <f t="shared" si="3"/>
        <v>65320.74</v>
      </c>
    </row>
    <row r="78" spans="1:13" x14ac:dyDescent="0.25">
      <c r="A78" s="64" t="s">
        <v>61</v>
      </c>
      <c r="B78" s="65"/>
      <c r="C78" s="65"/>
      <c r="D78" s="65">
        <v>313</v>
      </c>
      <c r="E78" s="65" t="s">
        <v>64</v>
      </c>
      <c r="F78" s="67">
        <f>F173+F210+F237+F506+F563</f>
        <v>191195.05</v>
      </c>
      <c r="G78" s="67">
        <f>G210</f>
        <v>0</v>
      </c>
      <c r="H78" s="67">
        <f t="shared" si="3"/>
        <v>191195.05</v>
      </c>
    </row>
    <row r="79" spans="1:13" x14ac:dyDescent="0.25">
      <c r="A79" s="64"/>
      <c r="B79" s="61"/>
      <c r="C79" s="61">
        <v>32</v>
      </c>
      <c r="D79" s="61"/>
      <c r="E79" s="61" t="s">
        <v>65</v>
      </c>
      <c r="F79" s="62">
        <f>F80+F81+F82+F83+F84</f>
        <v>1815804</v>
      </c>
      <c r="G79" s="62">
        <f>G80+G81+G82+G83+G84</f>
        <v>13100</v>
      </c>
      <c r="H79" s="62">
        <f>H80+H81+H82+H83+H84</f>
        <v>1828904</v>
      </c>
    </row>
    <row r="80" spans="1:13" x14ac:dyDescent="0.25">
      <c r="A80" s="64" t="s">
        <v>61</v>
      </c>
      <c r="B80" s="65"/>
      <c r="C80" s="65"/>
      <c r="D80" s="65">
        <v>321</v>
      </c>
      <c r="E80" s="65" t="s">
        <v>66</v>
      </c>
      <c r="F80" s="67">
        <f>F175+F212+F239+F508+F565</f>
        <v>113290</v>
      </c>
      <c r="G80" s="67"/>
      <c r="H80" s="67">
        <f t="shared" ref="H80:H84" si="4">F80+G80</f>
        <v>113290</v>
      </c>
    </row>
    <row r="81" spans="1:8" x14ac:dyDescent="0.25">
      <c r="A81" s="64" t="s">
        <v>48</v>
      </c>
      <c r="B81" s="65"/>
      <c r="C81" s="65"/>
      <c r="D81" s="65">
        <v>322</v>
      </c>
      <c r="E81" s="65" t="s">
        <v>67</v>
      </c>
      <c r="F81" s="67">
        <v>282600</v>
      </c>
      <c r="G81" s="67">
        <f>G194+G213+G229+G240+G323+G331+G385+G435+G509</f>
        <v>600</v>
      </c>
      <c r="H81" s="67">
        <f t="shared" si="4"/>
        <v>283200</v>
      </c>
    </row>
    <row r="82" spans="1:8" ht="24.75" customHeight="1" x14ac:dyDescent="0.25">
      <c r="A82" s="78" t="s">
        <v>68</v>
      </c>
      <c r="B82" s="65"/>
      <c r="C82" s="65"/>
      <c r="D82" s="65">
        <v>323</v>
      </c>
      <c r="E82" s="65" t="s">
        <v>69</v>
      </c>
      <c r="F82" s="67">
        <v>1266766</v>
      </c>
      <c r="G82" s="67">
        <f>G176+G195+G214+G230+G246+G254+G259+G264+G269+G324+G332+G341+G354+G359+G386+G392+G404+G417+G423+G428+G436+G449+G455+G486+G510+G523+G274</f>
        <v>18000</v>
      </c>
      <c r="H82" s="67">
        <f t="shared" si="4"/>
        <v>1284766</v>
      </c>
    </row>
    <row r="83" spans="1:8" x14ac:dyDescent="0.25">
      <c r="A83" s="64" t="s">
        <v>37</v>
      </c>
      <c r="B83" s="65"/>
      <c r="C83" s="65"/>
      <c r="D83" s="65">
        <v>324</v>
      </c>
      <c r="E83" s="65" t="s">
        <v>70</v>
      </c>
      <c r="F83" s="67"/>
      <c r="G83" s="67"/>
      <c r="H83" s="67">
        <f t="shared" si="4"/>
        <v>0</v>
      </c>
    </row>
    <row r="84" spans="1:8" x14ac:dyDescent="0.25">
      <c r="A84" s="64" t="s">
        <v>32</v>
      </c>
      <c r="B84" s="65"/>
      <c r="C84" s="65"/>
      <c r="D84" s="65">
        <v>329</v>
      </c>
      <c r="E84" s="65" t="s">
        <v>71</v>
      </c>
      <c r="F84" s="67">
        <f>F183+F196+F215+F231+F325+F333+F393+F511</f>
        <v>153148</v>
      </c>
      <c r="G84" s="67">
        <f>G183+G196+G215+G231+G325+G333+G393+G511+G188</f>
        <v>-5500</v>
      </c>
      <c r="H84" s="67">
        <f t="shared" si="4"/>
        <v>147648</v>
      </c>
    </row>
    <row r="85" spans="1:8" x14ac:dyDescent="0.25">
      <c r="A85" s="64"/>
      <c r="B85" s="61"/>
      <c r="C85" s="61">
        <v>34</v>
      </c>
      <c r="D85" s="61"/>
      <c r="E85" s="61" t="s">
        <v>72</v>
      </c>
      <c r="F85" s="62">
        <f>F87+F86</f>
        <v>47260</v>
      </c>
      <c r="G85" s="62">
        <f>G86+G87</f>
        <v>0</v>
      </c>
      <c r="H85" s="62">
        <f>H86+H87</f>
        <v>47260</v>
      </c>
    </row>
    <row r="86" spans="1:8" x14ac:dyDescent="0.25">
      <c r="A86" s="64" t="s">
        <v>32</v>
      </c>
      <c r="B86" s="61"/>
      <c r="C86" s="61"/>
      <c r="D86" s="65">
        <v>342</v>
      </c>
      <c r="E86" s="65" t="s">
        <v>73</v>
      </c>
      <c r="F86" s="67">
        <f>F531</f>
        <v>33060</v>
      </c>
      <c r="G86" s="67">
        <f>G531</f>
        <v>0</v>
      </c>
      <c r="H86" s="67">
        <f t="shared" ref="H86:H87" si="5">F86+G86</f>
        <v>33060</v>
      </c>
    </row>
    <row r="87" spans="1:8" x14ac:dyDescent="0.25">
      <c r="A87" s="64" t="s">
        <v>32</v>
      </c>
      <c r="B87" s="65"/>
      <c r="C87" s="65"/>
      <c r="D87" s="65">
        <v>343</v>
      </c>
      <c r="E87" s="65" t="s">
        <v>74</v>
      </c>
      <c r="F87" s="67">
        <f>F217+F513</f>
        <v>14200</v>
      </c>
      <c r="G87" s="67">
        <f>G217+G513</f>
        <v>0</v>
      </c>
      <c r="H87" s="67">
        <f t="shared" si="5"/>
        <v>14200</v>
      </c>
    </row>
    <row r="88" spans="1:8" x14ac:dyDescent="0.25">
      <c r="A88" s="64"/>
      <c r="B88" s="61"/>
      <c r="C88" s="61">
        <v>35</v>
      </c>
      <c r="D88" s="61"/>
      <c r="E88" s="61" t="s">
        <v>75</v>
      </c>
      <c r="F88" s="62">
        <f>F89</f>
        <v>140000</v>
      </c>
      <c r="G88" s="62">
        <f>G89</f>
        <v>0</v>
      </c>
      <c r="H88" s="62">
        <f>H89</f>
        <v>140000</v>
      </c>
    </row>
    <row r="89" spans="1:8" ht="26.25" x14ac:dyDescent="0.25">
      <c r="A89" s="64" t="s">
        <v>32</v>
      </c>
      <c r="B89" s="65"/>
      <c r="C89" s="65"/>
      <c r="D89" s="65">
        <v>352</v>
      </c>
      <c r="E89" s="66" t="s">
        <v>76</v>
      </c>
      <c r="F89" s="67">
        <f>F309</f>
        <v>140000</v>
      </c>
      <c r="G89" s="67">
        <f>G309</f>
        <v>0</v>
      </c>
      <c r="H89" s="67">
        <f t="shared" ref="H89" si="6">F89+G89</f>
        <v>140000</v>
      </c>
    </row>
    <row r="90" spans="1:8" ht="26.25" x14ac:dyDescent="0.25">
      <c r="A90" s="64"/>
      <c r="B90" s="61"/>
      <c r="C90" s="61">
        <v>36</v>
      </c>
      <c r="D90" s="61"/>
      <c r="E90" s="70" t="s">
        <v>77</v>
      </c>
      <c r="F90" s="62">
        <f>F91</f>
        <v>679000</v>
      </c>
      <c r="G90" s="62">
        <f>G91</f>
        <v>-130000</v>
      </c>
      <c r="H90" s="62">
        <f>H91</f>
        <v>549000</v>
      </c>
    </row>
    <row r="91" spans="1:8" x14ac:dyDescent="0.25">
      <c r="A91" s="64" t="s">
        <v>61</v>
      </c>
      <c r="B91" s="65"/>
      <c r="C91" s="65"/>
      <c r="D91" s="65">
        <v>363</v>
      </c>
      <c r="E91" s="65" t="s">
        <v>78</v>
      </c>
      <c r="F91" s="67">
        <v>679000</v>
      </c>
      <c r="G91" s="67">
        <f>G365</f>
        <v>-130000</v>
      </c>
      <c r="H91" s="67">
        <f t="shared" ref="H91" si="7">F91+G91</f>
        <v>549000</v>
      </c>
    </row>
    <row r="92" spans="1:8" x14ac:dyDescent="0.25">
      <c r="A92" s="64"/>
      <c r="B92" s="61"/>
      <c r="C92" s="61">
        <v>37</v>
      </c>
      <c r="D92" s="61"/>
      <c r="E92" s="61" t="s">
        <v>79</v>
      </c>
      <c r="F92" s="62">
        <f>F93</f>
        <v>361500</v>
      </c>
      <c r="G92" s="62">
        <f>G93</f>
        <v>0</v>
      </c>
      <c r="H92" s="62">
        <f>H93</f>
        <v>361500</v>
      </c>
    </row>
    <row r="93" spans="1:8" ht="26.25" x14ac:dyDescent="0.25">
      <c r="A93" s="64" t="s">
        <v>61</v>
      </c>
      <c r="B93" s="65"/>
      <c r="C93" s="65"/>
      <c r="D93" s="65">
        <v>372</v>
      </c>
      <c r="E93" s="66" t="s">
        <v>80</v>
      </c>
      <c r="F93" s="67">
        <f>F316+F376+F542+F547+F556+F575+F581</f>
        <v>361500</v>
      </c>
      <c r="G93" s="67">
        <f>G316+G376+G542+G547+G556+G575+G581</f>
        <v>0</v>
      </c>
      <c r="H93" s="67">
        <f t="shared" ref="H93" si="8">F93+G93</f>
        <v>361500</v>
      </c>
    </row>
    <row r="94" spans="1:8" x14ac:dyDescent="0.25">
      <c r="A94" s="64"/>
      <c r="B94" s="61"/>
      <c r="C94" s="61">
        <v>38</v>
      </c>
      <c r="D94" s="61"/>
      <c r="E94" s="61" t="s">
        <v>81</v>
      </c>
      <c r="F94" s="62">
        <f>F95+F96</f>
        <v>450100</v>
      </c>
      <c r="G94" s="62">
        <f>G95+G96</f>
        <v>1000</v>
      </c>
      <c r="H94" s="62">
        <f>H95+H96</f>
        <v>451100</v>
      </c>
    </row>
    <row r="95" spans="1:8" x14ac:dyDescent="0.25">
      <c r="A95" s="64" t="s">
        <v>32</v>
      </c>
      <c r="B95" s="65"/>
      <c r="C95" s="65"/>
      <c r="D95" s="65">
        <v>381</v>
      </c>
      <c r="E95" s="65" t="s">
        <v>82</v>
      </c>
      <c r="F95" s="67">
        <f>F178+F198+F282+F290+F296+F301+F311+F476+F481+F492+F570+F586+F591</f>
        <v>310100</v>
      </c>
      <c r="G95" s="67">
        <f>G178+G198+G282+G290+G296+G301+G311+G476+G481+G492+G570+G586+G591</f>
        <v>1000</v>
      </c>
      <c r="H95" s="67">
        <f t="shared" ref="H95:H96" si="9">F95+G95</f>
        <v>311100</v>
      </c>
    </row>
    <row r="96" spans="1:8" x14ac:dyDescent="0.25">
      <c r="A96" s="64" t="s">
        <v>32</v>
      </c>
      <c r="B96" s="65"/>
      <c r="C96" s="65"/>
      <c r="D96" s="65">
        <v>382</v>
      </c>
      <c r="E96" s="65" t="s">
        <v>83</v>
      </c>
      <c r="F96" s="67">
        <f>F291+F493</f>
        <v>140000</v>
      </c>
      <c r="G96" s="67">
        <f>G291+G493</f>
        <v>0</v>
      </c>
      <c r="H96" s="67">
        <f t="shared" si="9"/>
        <v>140000</v>
      </c>
    </row>
    <row r="98" spans="1:8" x14ac:dyDescent="0.25">
      <c r="B98" s="5" t="s">
        <v>84</v>
      </c>
      <c r="C98" s="5"/>
      <c r="D98" s="5"/>
      <c r="E98" s="5"/>
      <c r="F98" s="45"/>
      <c r="G98"/>
      <c r="H98"/>
    </row>
    <row r="100" spans="1:8" ht="15" customHeight="1" x14ac:dyDescent="0.25">
      <c r="A100" s="46" t="s">
        <v>25</v>
      </c>
      <c r="B100" s="47" t="s">
        <v>26</v>
      </c>
      <c r="C100" s="48"/>
      <c r="D100" s="48"/>
      <c r="E100" s="49"/>
      <c r="F100" s="50" t="s">
        <v>7</v>
      </c>
      <c r="G100" s="51" t="s">
        <v>8</v>
      </c>
      <c r="H100" s="51" t="s">
        <v>9</v>
      </c>
    </row>
    <row r="101" spans="1:8" x14ac:dyDescent="0.25">
      <c r="A101" s="52"/>
      <c r="B101" s="53"/>
      <c r="C101" s="47" t="s">
        <v>27</v>
      </c>
      <c r="D101" s="48"/>
      <c r="E101" s="49"/>
      <c r="F101" s="54"/>
      <c r="G101" s="55"/>
      <c r="H101" s="55"/>
    </row>
    <row r="102" spans="1:8" x14ac:dyDescent="0.25">
      <c r="A102" s="52"/>
      <c r="B102" s="53"/>
      <c r="C102" s="53"/>
      <c r="D102" s="47" t="s">
        <v>28</v>
      </c>
      <c r="E102" s="49"/>
      <c r="F102" s="54"/>
      <c r="G102" s="55"/>
      <c r="H102" s="55"/>
    </row>
    <row r="103" spans="1:8" x14ac:dyDescent="0.25">
      <c r="A103" s="52"/>
      <c r="B103" s="53"/>
      <c r="C103" s="53"/>
      <c r="D103" s="53"/>
      <c r="E103" s="56" t="s">
        <v>29</v>
      </c>
      <c r="F103" s="57"/>
      <c r="G103" s="58"/>
      <c r="H103" s="58"/>
    </row>
    <row r="104" spans="1:8" x14ac:dyDescent="0.25">
      <c r="A104" s="59"/>
      <c r="B104" s="56">
        <v>1</v>
      </c>
      <c r="C104" s="56">
        <v>2</v>
      </c>
      <c r="D104" s="56">
        <v>3</v>
      </c>
      <c r="E104" s="56">
        <v>4</v>
      </c>
      <c r="F104" s="56">
        <v>5</v>
      </c>
      <c r="G104" s="56">
        <v>6</v>
      </c>
      <c r="H104" s="56">
        <v>7</v>
      </c>
    </row>
    <row r="105" spans="1:8" ht="26.25" x14ac:dyDescent="0.25">
      <c r="A105" s="64"/>
      <c r="B105" s="61">
        <v>4</v>
      </c>
      <c r="C105" s="61"/>
      <c r="D105" s="61"/>
      <c r="E105" s="70" t="s">
        <v>85</v>
      </c>
      <c r="F105" s="62">
        <f>F109+F106+F113</f>
        <v>2524624</v>
      </c>
      <c r="G105" s="62">
        <f t="shared" ref="G105" si="10">G109+G106</f>
        <v>92000</v>
      </c>
      <c r="H105" s="62">
        <f>H109+H106+H113</f>
        <v>2616624</v>
      </c>
    </row>
    <row r="106" spans="1:8" ht="26.25" x14ac:dyDescent="0.25">
      <c r="A106" s="64"/>
      <c r="B106" s="61"/>
      <c r="C106" s="61">
        <v>41</v>
      </c>
      <c r="D106" s="61"/>
      <c r="E106" s="70" t="s">
        <v>86</v>
      </c>
      <c r="F106" s="62">
        <f>F107+F108</f>
        <v>0</v>
      </c>
      <c r="G106" s="62">
        <f>G107+G108</f>
        <v>0</v>
      </c>
      <c r="H106" s="62">
        <f>H107+H108</f>
        <v>0</v>
      </c>
    </row>
    <row r="107" spans="1:8" x14ac:dyDescent="0.25">
      <c r="A107" s="64" t="s">
        <v>32</v>
      </c>
      <c r="B107" s="65"/>
      <c r="C107" s="65"/>
      <c r="D107" s="65">
        <v>411</v>
      </c>
      <c r="E107" s="65" t="s">
        <v>87</v>
      </c>
      <c r="F107" s="67"/>
      <c r="G107" s="67"/>
      <c r="H107" s="67">
        <f t="shared" ref="H107:H108" si="11">F107+G107</f>
        <v>0</v>
      </c>
    </row>
    <row r="108" spans="1:8" x14ac:dyDescent="0.25">
      <c r="A108" s="64" t="s">
        <v>32</v>
      </c>
      <c r="B108" s="65"/>
      <c r="C108" s="65"/>
      <c r="D108" s="65">
        <v>412</v>
      </c>
      <c r="E108" s="65" t="s">
        <v>88</v>
      </c>
      <c r="F108" s="67"/>
      <c r="G108" s="67"/>
      <c r="H108" s="67">
        <f t="shared" si="11"/>
        <v>0</v>
      </c>
    </row>
    <row r="109" spans="1:8" ht="26.25" x14ac:dyDescent="0.25">
      <c r="A109" s="64"/>
      <c r="B109" s="61"/>
      <c r="C109" s="61">
        <v>42</v>
      </c>
      <c r="D109" s="61"/>
      <c r="E109" s="70" t="s">
        <v>89</v>
      </c>
      <c r="F109" s="62">
        <f>F110+F111+F112</f>
        <v>2454624</v>
      </c>
      <c r="G109" s="62">
        <f>G110+G111+G112</f>
        <v>92000</v>
      </c>
      <c r="H109" s="62">
        <f>H110+H111+H112</f>
        <v>2546624</v>
      </c>
    </row>
    <row r="110" spans="1:8" x14ac:dyDescent="0.25">
      <c r="A110" s="64" t="s">
        <v>61</v>
      </c>
      <c r="B110" s="65"/>
      <c r="C110" s="65"/>
      <c r="D110" s="65">
        <v>421</v>
      </c>
      <c r="E110" s="65" t="s">
        <v>90</v>
      </c>
      <c r="F110" s="67">
        <v>1752724</v>
      </c>
      <c r="G110" s="67">
        <f>G412+G439+G446+G463</f>
        <v>88000</v>
      </c>
      <c r="H110" s="67">
        <f t="shared" ref="H110:H112" si="12">F110+G110</f>
        <v>1840724</v>
      </c>
    </row>
    <row r="111" spans="1:8" x14ac:dyDescent="0.25">
      <c r="A111" s="64" t="s">
        <v>61</v>
      </c>
      <c r="B111" s="65"/>
      <c r="C111" s="65"/>
      <c r="D111" s="65">
        <v>422</v>
      </c>
      <c r="E111" s="65" t="s">
        <v>91</v>
      </c>
      <c r="F111" s="67">
        <v>559000</v>
      </c>
      <c r="G111" s="67">
        <f>G222+G407+G458+G516+G526+G336</f>
        <v>4000</v>
      </c>
      <c r="H111" s="67">
        <f t="shared" si="12"/>
        <v>563000</v>
      </c>
    </row>
    <row r="112" spans="1:8" x14ac:dyDescent="0.25">
      <c r="A112" s="64" t="s">
        <v>61</v>
      </c>
      <c r="B112" s="65"/>
      <c r="C112" s="65"/>
      <c r="D112" s="65">
        <v>426</v>
      </c>
      <c r="E112" s="65" t="s">
        <v>92</v>
      </c>
      <c r="F112" s="67">
        <v>142900</v>
      </c>
      <c r="G112" s="67">
        <f>G223+G347+G370+G517</f>
        <v>0</v>
      </c>
      <c r="H112" s="67">
        <f t="shared" si="12"/>
        <v>142900</v>
      </c>
    </row>
    <row r="113" spans="1:14" ht="26.25" x14ac:dyDescent="0.25">
      <c r="A113" s="64"/>
      <c r="B113" s="65"/>
      <c r="C113" s="61">
        <v>45</v>
      </c>
      <c r="D113" s="61"/>
      <c r="E113" s="70" t="s">
        <v>93</v>
      </c>
      <c r="F113" s="62">
        <f>F114</f>
        <v>70000</v>
      </c>
      <c r="G113" s="62">
        <f>G114</f>
        <v>0</v>
      </c>
      <c r="H113" s="62">
        <f>H114</f>
        <v>70000</v>
      </c>
    </row>
    <row r="114" spans="1:14" ht="26.25" x14ac:dyDescent="0.25">
      <c r="A114" s="64" t="s">
        <v>32</v>
      </c>
      <c r="B114" s="65"/>
      <c r="C114" s="65"/>
      <c r="D114" s="65">
        <v>453</v>
      </c>
      <c r="E114" s="66" t="s">
        <v>94</v>
      </c>
      <c r="F114" s="67">
        <v>70000</v>
      </c>
      <c r="G114" s="67">
        <f>G249</f>
        <v>0</v>
      </c>
      <c r="H114" s="67">
        <f t="shared" ref="H114" si="13">F114+G114</f>
        <v>70000</v>
      </c>
    </row>
    <row r="115" spans="1:14" x14ac:dyDescent="0.25">
      <c r="A115" s="72"/>
      <c r="B115" s="73"/>
      <c r="C115" s="73"/>
      <c r="D115" s="73"/>
      <c r="E115" s="73"/>
      <c r="F115" s="74"/>
      <c r="G115" s="75"/>
      <c r="H115" s="75"/>
    </row>
    <row r="116" spans="1:14" x14ac:dyDescent="0.25">
      <c r="B116" s="5" t="s">
        <v>15</v>
      </c>
      <c r="C116" s="5"/>
      <c r="D116" s="5"/>
      <c r="E116" s="5"/>
      <c r="F116" s="45"/>
      <c r="G116"/>
      <c r="H116"/>
    </row>
    <row r="118" spans="1:14" x14ac:dyDescent="0.25">
      <c r="B118" s="5" t="s">
        <v>95</v>
      </c>
      <c r="C118" s="5"/>
      <c r="D118" s="5"/>
      <c r="E118" s="5"/>
      <c r="F118" s="45"/>
      <c r="G118"/>
      <c r="H118"/>
    </row>
    <row r="120" spans="1:14" ht="15" customHeight="1" x14ac:dyDescent="0.25">
      <c r="A120" s="46" t="s">
        <v>25</v>
      </c>
      <c r="B120" s="47" t="s">
        <v>26</v>
      </c>
      <c r="C120" s="48"/>
      <c r="D120" s="48"/>
      <c r="E120" s="49"/>
      <c r="F120" s="50" t="s">
        <v>7</v>
      </c>
      <c r="G120" s="51" t="s">
        <v>8</v>
      </c>
      <c r="H120" s="51" t="s">
        <v>9</v>
      </c>
    </row>
    <row r="121" spans="1:14" x14ac:dyDescent="0.25">
      <c r="A121" s="52"/>
      <c r="B121" s="53"/>
      <c r="C121" s="47" t="s">
        <v>27</v>
      </c>
      <c r="D121" s="48"/>
      <c r="E121" s="49"/>
      <c r="F121" s="54"/>
      <c r="G121" s="55"/>
      <c r="H121" s="55"/>
    </row>
    <row r="122" spans="1:14" x14ac:dyDescent="0.25">
      <c r="A122" s="52"/>
      <c r="B122" s="53"/>
      <c r="C122" s="53"/>
      <c r="D122" s="47" t="s">
        <v>28</v>
      </c>
      <c r="E122" s="49"/>
      <c r="F122" s="54"/>
      <c r="G122" s="55"/>
      <c r="H122" s="55"/>
    </row>
    <row r="123" spans="1:14" x14ac:dyDescent="0.25">
      <c r="A123" s="52"/>
      <c r="B123" s="53"/>
      <c r="C123" s="53"/>
      <c r="D123" s="53"/>
      <c r="E123" s="56" t="s">
        <v>29</v>
      </c>
      <c r="F123" s="57"/>
      <c r="G123" s="58"/>
      <c r="H123" s="58"/>
    </row>
    <row r="124" spans="1:14" x14ac:dyDescent="0.25">
      <c r="A124" s="59"/>
      <c r="B124" s="56">
        <v>1</v>
      </c>
      <c r="C124" s="56">
        <v>2</v>
      </c>
      <c r="D124" s="56">
        <v>3</v>
      </c>
      <c r="E124" s="56">
        <v>4</v>
      </c>
      <c r="F124" s="56">
        <v>5</v>
      </c>
      <c r="G124" s="56">
        <v>6</v>
      </c>
      <c r="H124" s="56">
        <v>7</v>
      </c>
    </row>
    <row r="125" spans="1:14" ht="26.25" x14ac:dyDescent="0.25">
      <c r="A125" s="77"/>
      <c r="B125" s="61">
        <v>8</v>
      </c>
      <c r="C125" s="61"/>
      <c r="D125" s="61"/>
      <c r="E125" s="70" t="s">
        <v>96</v>
      </c>
      <c r="F125" s="62">
        <f t="shared" ref="F125:H126" si="14">F126</f>
        <v>1000</v>
      </c>
      <c r="G125" s="62">
        <f t="shared" si="14"/>
        <v>0</v>
      </c>
      <c r="H125" s="62">
        <f t="shared" si="14"/>
        <v>1000</v>
      </c>
      <c r="K125" s="79"/>
      <c r="L125" s="79"/>
      <c r="M125" s="79"/>
      <c r="N125" s="80"/>
    </row>
    <row r="126" spans="1:14" ht="26.25" x14ac:dyDescent="0.25">
      <c r="A126" s="77"/>
      <c r="B126" s="61"/>
      <c r="C126" s="61">
        <v>81</v>
      </c>
      <c r="D126" s="61"/>
      <c r="E126" s="70" t="s">
        <v>97</v>
      </c>
      <c r="F126" s="62">
        <f t="shared" si="14"/>
        <v>1000</v>
      </c>
      <c r="G126" s="62">
        <f t="shared" si="14"/>
        <v>0</v>
      </c>
      <c r="H126" s="62">
        <f t="shared" si="14"/>
        <v>1000</v>
      </c>
      <c r="K126" s="79"/>
      <c r="L126" s="79"/>
      <c r="M126" s="79"/>
      <c r="N126" s="80"/>
    </row>
    <row r="127" spans="1:14" ht="39" x14ac:dyDescent="0.25">
      <c r="A127" s="64" t="s">
        <v>32</v>
      </c>
      <c r="B127" s="65"/>
      <c r="C127" s="65"/>
      <c r="D127" s="65">
        <v>812</v>
      </c>
      <c r="E127" s="66" t="s">
        <v>98</v>
      </c>
      <c r="F127" s="67">
        <v>1000</v>
      </c>
      <c r="G127" s="71"/>
      <c r="H127" s="67">
        <f t="shared" ref="H127" si="15">F127+G127</f>
        <v>1000</v>
      </c>
      <c r="K127" s="79"/>
      <c r="L127" s="79"/>
      <c r="M127" s="73"/>
      <c r="N127" s="80"/>
    </row>
    <row r="128" spans="1:14" x14ac:dyDescent="0.25">
      <c r="B128"/>
      <c r="C128"/>
      <c r="D128"/>
      <c r="E128"/>
      <c r="F128"/>
      <c r="G128"/>
      <c r="H128"/>
    </row>
    <row r="129" spans="1:12" x14ac:dyDescent="0.25">
      <c r="B129" s="9" t="s">
        <v>99</v>
      </c>
      <c r="C129"/>
      <c r="D129"/>
      <c r="E129"/>
      <c r="F129"/>
      <c r="G129"/>
      <c r="H129"/>
    </row>
    <row r="131" spans="1:12" ht="15" customHeight="1" x14ac:dyDescent="0.25">
      <c r="A131" s="46" t="s">
        <v>25</v>
      </c>
      <c r="B131" s="47" t="s">
        <v>26</v>
      </c>
      <c r="C131" s="48"/>
      <c r="D131" s="48"/>
      <c r="E131" s="49"/>
      <c r="F131" s="50" t="s">
        <v>7</v>
      </c>
      <c r="G131" s="51" t="s">
        <v>8</v>
      </c>
      <c r="H131" s="51" t="s">
        <v>9</v>
      </c>
    </row>
    <row r="132" spans="1:12" x14ac:dyDescent="0.25">
      <c r="A132" s="52"/>
      <c r="B132" s="53"/>
      <c r="C132" s="47" t="s">
        <v>27</v>
      </c>
      <c r="D132" s="48"/>
      <c r="E132" s="49"/>
      <c r="F132" s="54"/>
      <c r="G132" s="55"/>
      <c r="H132" s="55"/>
    </row>
    <row r="133" spans="1:12" x14ac:dyDescent="0.25">
      <c r="A133" s="52"/>
      <c r="B133" s="53"/>
      <c r="C133" s="53"/>
      <c r="D133" s="47" t="s">
        <v>28</v>
      </c>
      <c r="E133" s="49"/>
      <c r="F133" s="54"/>
      <c r="G133" s="55"/>
      <c r="H133" s="55"/>
    </row>
    <row r="134" spans="1:12" x14ac:dyDescent="0.25">
      <c r="A134" s="52"/>
      <c r="B134" s="53"/>
      <c r="C134" s="53"/>
      <c r="D134" s="53"/>
      <c r="E134" s="56" t="s">
        <v>29</v>
      </c>
      <c r="F134" s="57"/>
      <c r="G134" s="58"/>
      <c r="H134" s="58"/>
    </row>
    <row r="135" spans="1:12" x14ac:dyDescent="0.25">
      <c r="A135" s="59"/>
      <c r="B135" s="56">
        <v>1</v>
      </c>
      <c r="C135" s="56">
        <v>2</v>
      </c>
      <c r="D135" s="56">
        <v>3</v>
      </c>
      <c r="E135" s="56">
        <v>4</v>
      </c>
      <c r="F135" s="56">
        <v>5</v>
      </c>
      <c r="G135" s="56">
        <v>6</v>
      </c>
      <c r="H135" s="56">
        <v>7</v>
      </c>
    </row>
    <row r="136" spans="1:12" ht="25.5" x14ac:dyDescent="0.25">
      <c r="A136" s="63"/>
      <c r="B136" s="61">
        <v>5</v>
      </c>
      <c r="C136" s="61"/>
      <c r="D136" s="61"/>
      <c r="E136" s="81" t="s">
        <v>100</v>
      </c>
      <c r="F136" s="62">
        <f>F139+F137</f>
        <v>300000</v>
      </c>
      <c r="G136" s="62">
        <f>G139</f>
        <v>0</v>
      </c>
      <c r="H136" s="62">
        <f>H139</f>
        <v>300000</v>
      </c>
    </row>
    <row r="137" spans="1:12" x14ac:dyDescent="0.25">
      <c r="A137" s="63"/>
      <c r="B137" s="61"/>
      <c r="C137" s="61">
        <v>53</v>
      </c>
      <c r="D137" s="61"/>
      <c r="E137" s="70" t="s">
        <v>101</v>
      </c>
      <c r="F137" s="62">
        <f>F138</f>
        <v>0</v>
      </c>
      <c r="G137" s="62">
        <f>G138</f>
        <v>0</v>
      </c>
      <c r="H137" s="62"/>
    </row>
    <row r="138" spans="1:12" ht="15" customHeight="1" x14ac:dyDescent="0.25">
      <c r="A138" s="63"/>
      <c r="B138" s="61"/>
      <c r="C138" s="61"/>
      <c r="D138" s="65">
        <v>532</v>
      </c>
      <c r="E138" s="66" t="s">
        <v>102</v>
      </c>
      <c r="F138" s="67"/>
      <c r="G138" s="62"/>
      <c r="H138" s="62"/>
    </row>
    <row r="139" spans="1:12" ht="25.5" x14ac:dyDescent="0.25">
      <c r="A139" s="63"/>
      <c r="B139" s="61"/>
      <c r="C139" s="61">
        <v>54</v>
      </c>
      <c r="D139" s="61"/>
      <c r="E139" s="81" t="s">
        <v>103</v>
      </c>
      <c r="F139" s="62">
        <f>F140</f>
        <v>300000</v>
      </c>
      <c r="G139" s="62"/>
      <c r="H139" s="62">
        <f>H140</f>
        <v>300000</v>
      </c>
    </row>
    <row r="140" spans="1:12" ht="26.25" x14ac:dyDescent="0.25">
      <c r="A140" s="64" t="s">
        <v>32</v>
      </c>
      <c r="B140" s="65"/>
      <c r="C140" s="65"/>
      <c r="D140" s="65">
        <v>542</v>
      </c>
      <c r="E140" s="66" t="s">
        <v>104</v>
      </c>
      <c r="F140" s="67">
        <v>300000</v>
      </c>
      <c r="G140" s="71"/>
      <c r="H140" s="67">
        <f t="shared" ref="H140" si="16">F140+G140</f>
        <v>300000</v>
      </c>
    </row>
    <row r="141" spans="1:12" x14ac:dyDescent="0.25">
      <c r="B141" s="73"/>
      <c r="C141" s="73"/>
      <c r="D141" s="73"/>
      <c r="E141" s="82"/>
      <c r="F141" s="74"/>
      <c r="G141" s="74"/>
      <c r="H141" s="74"/>
    </row>
    <row r="142" spans="1:12" ht="42.75" customHeight="1" x14ac:dyDescent="0.25">
      <c r="A142" s="83" t="s">
        <v>105</v>
      </c>
      <c r="B142" s="84"/>
      <c r="C142" s="84"/>
      <c r="D142" s="85"/>
      <c r="E142" s="86" t="s">
        <v>29</v>
      </c>
      <c r="F142" s="87" t="s">
        <v>7</v>
      </c>
      <c r="G142" s="87" t="s">
        <v>106</v>
      </c>
      <c r="H142" s="87" t="s">
        <v>107</v>
      </c>
    </row>
    <row r="143" spans="1:12" ht="15" customHeight="1" x14ac:dyDescent="0.25">
      <c r="A143" s="88" t="s">
        <v>32</v>
      </c>
      <c r="B143" s="89"/>
      <c r="C143" s="89"/>
      <c r="D143" s="90"/>
      <c r="E143" s="91" t="s">
        <v>108</v>
      </c>
      <c r="F143" s="92">
        <v>3750845.85</v>
      </c>
      <c r="G143" s="92">
        <v>3556850</v>
      </c>
      <c r="H143" s="92">
        <v>3296850</v>
      </c>
      <c r="I143" s="76"/>
      <c r="K143" s="76"/>
      <c r="L143" s="76"/>
    </row>
    <row r="144" spans="1:12" x14ac:dyDescent="0.25">
      <c r="A144" s="88" t="s">
        <v>109</v>
      </c>
      <c r="B144" s="89"/>
      <c r="C144" s="89"/>
      <c r="D144" s="90"/>
      <c r="E144" s="91" t="s">
        <v>110</v>
      </c>
      <c r="F144" s="93"/>
      <c r="G144" s="93"/>
      <c r="H144" s="93"/>
    </row>
    <row r="145" spans="1:11" ht="15" customHeight="1" x14ac:dyDescent="0.25">
      <c r="A145" s="88" t="s">
        <v>111</v>
      </c>
      <c r="B145" s="89"/>
      <c r="C145" s="89"/>
      <c r="D145" s="90"/>
      <c r="E145" s="91" t="s">
        <v>112</v>
      </c>
      <c r="F145" s="93"/>
      <c r="G145" s="93"/>
      <c r="H145" s="93"/>
    </row>
    <row r="146" spans="1:11" ht="15" customHeight="1" x14ac:dyDescent="0.25">
      <c r="A146" s="88" t="s">
        <v>50</v>
      </c>
      <c r="B146" s="89"/>
      <c r="C146" s="89"/>
      <c r="D146" s="90"/>
      <c r="E146" s="91" t="s">
        <v>113</v>
      </c>
      <c r="F146" s="92">
        <v>533150</v>
      </c>
      <c r="G146" s="92">
        <v>211800</v>
      </c>
      <c r="H146" s="92">
        <v>195000</v>
      </c>
      <c r="I146" s="76"/>
      <c r="K146" s="76"/>
    </row>
    <row r="147" spans="1:11" x14ac:dyDescent="0.25">
      <c r="A147" s="88" t="s">
        <v>37</v>
      </c>
      <c r="B147" s="89"/>
      <c r="C147" s="89"/>
      <c r="D147" s="90"/>
      <c r="E147" s="91" t="s">
        <v>114</v>
      </c>
      <c r="F147" s="92">
        <v>3400731.26</v>
      </c>
      <c r="G147" s="92">
        <v>289226.88</v>
      </c>
      <c r="H147" s="92">
        <v>270128.88</v>
      </c>
      <c r="I147" s="76"/>
      <c r="K147" s="76"/>
    </row>
    <row r="148" spans="1:11" x14ac:dyDescent="0.25">
      <c r="A148" s="88" t="s">
        <v>115</v>
      </c>
      <c r="B148" s="89"/>
      <c r="C148" s="89"/>
      <c r="D148" s="90"/>
      <c r="E148" s="91" t="s">
        <v>116</v>
      </c>
      <c r="F148" s="93"/>
      <c r="G148" s="93"/>
      <c r="H148" s="93"/>
    </row>
    <row r="149" spans="1:11" ht="26.25" customHeight="1" x14ac:dyDescent="0.25">
      <c r="A149" s="88" t="s">
        <v>56</v>
      </c>
      <c r="B149" s="89"/>
      <c r="C149" s="89"/>
      <c r="D149" s="90"/>
      <c r="E149" s="91" t="s">
        <v>117</v>
      </c>
      <c r="F149" s="92">
        <v>25000</v>
      </c>
      <c r="G149" s="93"/>
      <c r="H149" s="93"/>
      <c r="I149" s="76"/>
      <c r="K149" s="76"/>
    </row>
    <row r="150" spans="1:11" ht="15" customHeight="1" x14ac:dyDescent="0.25">
      <c r="A150" s="88" t="s">
        <v>118</v>
      </c>
      <c r="B150" s="89"/>
      <c r="C150" s="89"/>
      <c r="D150" s="90"/>
      <c r="E150" s="91" t="s">
        <v>119</v>
      </c>
      <c r="F150" s="93"/>
      <c r="G150" s="93"/>
      <c r="H150" s="93"/>
    </row>
    <row r="151" spans="1:11" x14ac:dyDescent="0.25">
      <c r="A151" s="28"/>
      <c r="B151" s="29"/>
      <c r="C151" s="29"/>
      <c r="D151" s="30"/>
      <c r="E151" s="94" t="s">
        <v>120</v>
      </c>
      <c r="F151" s="92">
        <f>F143+F144+F145+F146+F147+F148+F149+F150</f>
        <v>7709727.1099999994</v>
      </c>
      <c r="G151" s="92">
        <f t="shared" ref="G151:H151" si="17">G143+G144+G145+G146+G147+G148+G149+G150</f>
        <v>4057876.88</v>
      </c>
      <c r="H151" s="92">
        <f t="shared" si="17"/>
        <v>3761978.88</v>
      </c>
      <c r="I151" s="76"/>
      <c r="K151" s="76"/>
    </row>
    <row r="152" spans="1:11" x14ac:dyDescent="0.25">
      <c r="B152" s="73"/>
      <c r="C152" s="73"/>
      <c r="D152" s="73"/>
      <c r="E152" s="82"/>
      <c r="F152" s="95"/>
      <c r="G152" s="95"/>
      <c r="H152" s="95"/>
    </row>
    <row r="153" spans="1:11" x14ac:dyDescent="0.25">
      <c r="B153" s="96" t="s">
        <v>121</v>
      </c>
      <c r="C153" s="96"/>
      <c r="D153" s="96"/>
      <c r="E153" s="96"/>
      <c r="F153" s="96"/>
      <c r="G153" s="96"/>
      <c r="H153" s="96"/>
    </row>
    <row r="155" spans="1:11" x14ac:dyDescent="0.25">
      <c r="B155" s="97" t="s">
        <v>122</v>
      </c>
      <c r="C155" s="97"/>
      <c r="D155" s="97"/>
      <c r="E155" s="97"/>
      <c r="F155" s="97"/>
      <c r="G155" s="97"/>
      <c r="H155" s="97"/>
    </row>
    <row r="157" spans="1:11" s="98" customFormat="1" ht="38.25" customHeight="1" x14ac:dyDescent="0.25">
      <c r="B157" s="99" t="s">
        <v>123</v>
      </c>
      <c r="C157" s="99"/>
      <c r="D157" s="99"/>
      <c r="E157" s="99"/>
      <c r="F157" s="99"/>
      <c r="G157" s="99"/>
      <c r="H157" s="99"/>
      <c r="K157" s="100"/>
    </row>
    <row r="158" spans="1:11" ht="9.75" customHeight="1" x14ac:dyDescent="0.25">
      <c r="B158"/>
      <c r="C158"/>
      <c r="D158"/>
      <c r="E158"/>
      <c r="F158"/>
      <c r="G158"/>
      <c r="H158"/>
    </row>
    <row r="159" spans="1:11" ht="15" customHeight="1" x14ac:dyDescent="0.25">
      <c r="B159" s="47" t="s">
        <v>26</v>
      </c>
      <c r="C159" s="48"/>
      <c r="D159" s="48"/>
      <c r="E159" s="49"/>
      <c r="F159" s="50" t="s">
        <v>7</v>
      </c>
      <c r="G159" s="51" t="s">
        <v>8</v>
      </c>
      <c r="H159" s="51" t="s">
        <v>9</v>
      </c>
      <c r="K159" s="76"/>
    </row>
    <row r="160" spans="1:11" x14ac:dyDescent="0.25">
      <c r="B160" s="53"/>
      <c r="C160" s="47" t="s">
        <v>27</v>
      </c>
      <c r="D160" s="48"/>
      <c r="E160" s="49"/>
      <c r="F160" s="54"/>
      <c r="G160" s="55"/>
      <c r="H160" s="55"/>
    </row>
    <row r="161" spans="2:15" x14ac:dyDescent="0.25">
      <c r="B161" s="53"/>
      <c r="C161" s="53"/>
      <c r="D161" s="47" t="s">
        <v>28</v>
      </c>
      <c r="E161" s="49"/>
      <c r="F161" s="54"/>
      <c r="G161" s="55"/>
      <c r="H161" s="55"/>
    </row>
    <row r="162" spans="2:15" x14ac:dyDescent="0.25">
      <c r="B162" s="53"/>
      <c r="C162" s="53"/>
      <c r="D162" s="53"/>
      <c r="E162" s="56" t="s">
        <v>29</v>
      </c>
      <c r="F162" s="57"/>
      <c r="G162" s="58"/>
      <c r="H162" s="58"/>
    </row>
    <row r="163" spans="2:15" x14ac:dyDescent="0.25">
      <c r="B163" s="56">
        <v>1</v>
      </c>
      <c r="C163" s="56">
        <v>2</v>
      </c>
      <c r="D163" s="56">
        <v>3</v>
      </c>
      <c r="E163" s="56">
        <v>4</v>
      </c>
      <c r="F163" s="56">
        <v>5</v>
      </c>
      <c r="G163" s="56">
        <v>6</v>
      </c>
      <c r="H163" s="56">
        <v>7</v>
      </c>
    </row>
    <row r="164" spans="2:15" ht="25.5" x14ac:dyDescent="0.25">
      <c r="B164" s="65"/>
      <c r="C164" s="101"/>
      <c r="D164" s="101"/>
      <c r="E164" s="102" t="s">
        <v>124</v>
      </c>
      <c r="F164" s="103">
        <f>F165</f>
        <v>322584</v>
      </c>
      <c r="G164" s="103">
        <f>G165</f>
        <v>-3900</v>
      </c>
      <c r="H164" s="103">
        <f>H165</f>
        <v>318684</v>
      </c>
      <c r="L164" s="76"/>
      <c r="M164" s="76"/>
      <c r="N164" s="76"/>
    </row>
    <row r="165" spans="2:15" s="108" customFormat="1" ht="25.5" x14ac:dyDescent="0.25">
      <c r="B165" s="104"/>
      <c r="C165" s="105"/>
      <c r="D165" s="105"/>
      <c r="E165" s="106" t="s">
        <v>125</v>
      </c>
      <c r="F165" s="107">
        <f>F167</f>
        <v>322584</v>
      </c>
      <c r="G165" s="107">
        <f>G167</f>
        <v>-3900</v>
      </c>
      <c r="H165" s="107">
        <f>H167</f>
        <v>318684</v>
      </c>
      <c r="L165" s="109"/>
    </row>
    <row r="166" spans="2:15" s="108" customFormat="1" ht="25.5" x14ac:dyDescent="0.25">
      <c r="B166" s="104"/>
      <c r="C166" s="104"/>
      <c r="D166" s="104"/>
      <c r="E166" s="110" t="s">
        <v>126</v>
      </c>
      <c r="F166" s="111"/>
      <c r="G166" s="111"/>
      <c r="H166" s="111"/>
      <c r="M166" s="109"/>
    </row>
    <row r="167" spans="2:15" s="108" customFormat="1" ht="38.25" x14ac:dyDescent="0.25">
      <c r="B167" s="104"/>
      <c r="C167" s="112"/>
      <c r="D167" s="112"/>
      <c r="E167" s="113" t="s">
        <v>127</v>
      </c>
      <c r="F167" s="114">
        <f>F168+F179+F189+F184</f>
        <v>322584</v>
      </c>
      <c r="G167" s="114">
        <f>G168+G179+G189+G184</f>
        <v>-3900</v>
      </c>
      <c r="H167" s="114">
        <f>H168+H179+H189+H184</f>
        <v>318684</v>
      </c>
      <c r="L167" s="109"/>
      <c r="O167" s="109"/>
    </row>
    <row r="168" spans="2:15" x14ac:dyDescent="0.25">
      <c r="B168" s="73"/>
      <c r="C168" s="73"/>
      <c r="D168" s="115"/>
      <c r="E168" s="116" t="s">
        <v>128</v>
      </c>
      <c r="F168" s="117">
        <f>F170</f>
        <v>176884</v>
      </c>
      <c r="G168" s="117">
        <f>G170</f>
        <v>1000</v>
      </c>
      <c r="H168" s="117">
        <f>H170</f>
        <v>177884</v>
      </c>
      <c r="K168" s="108"/>
      <c r="M168" s="76"/>
    </row>
    <row r="169" spans="2:15" x14ac:dyDescent="0.25">
      <c r="B169" s="73"/>
      <c r="C169" s="73"/>
      <c r="D169" s="115"/>
      <c r="E169" s="118" t="s">
        <v>129</v>
      </c>
      <c r="F169" s="119">
        <v>176884</v>
      </c>
      <c r="G169" s="120"/>
      <c r="H169" s="121">
        <v>177884</v>
      </c>
      <c r="K169" s="76"/>
      <c r="M169" s="76"/>
    </row>
    <row r="170" spans="2:15" x14ac:dyDescent="0.25">
      <c r="B170" s="122">
        <v>3</v>
      </c>
      <c r="C170" s="122"/>
      <c r="D170" s="122"/>
      <c r="E170" s="122" t="s">
        <v>58</v>
      </c>
      <c r="F170" s="123">
        <f>F171+F174+F177</f>
        <v>176884</v>
      </c>
      <c r="G170" s="124">
        <f>G171+G174+G177</f>
        <v>1000</v>
      </c>
      <c r="H170" s="124">
        <f>H171+H174+H177</f>
        <v>177884</v>
      </c>
    </row>
    <row r="171" spans="2:15" x14ac:dyDescent="0.25">
      <c r="B171" s="122"/>
      <c r="C171" s="122">
        <v>31</v>
      </c>
      <c r="D171" s="122"/>
      <c r="E171" s="122" t="s">
        <v>60</v>
      </c>
      <c r="F171" s="123">
        <f>F172+F173</f>
        <v>117620</v>
      </c>
      <c r="G171" s="124"/>
      <c r="H171" s="124">
        <f>F171+G171</f>
        <v>117620</v>
      </c>
    </row>
    <row r="172" spans="2:15" x14ac:dyDescent="0.25">
      <c r="B172" s="125"/>
      <c r="C172" s="125"/>
      <c r="D172" s="125">
        <v>311</v>
      </c>
      <c r="E172" s="125" t="s">
        <v>130</v>
      </c>
      <c r="F172" s="120">
        <v>100960</v>
      </c>
      <c r="G172" s="126"/>
      <c r="H172" s="126">
        <f t="shared" ref="H172:H173" si="18">F172+G172</f>
        <v>100960</v>
      </c>
      <c r="M172" s="76"/>
    </row>
    <row r="173" spans="2:15" x14ac:dyDescent="0.25">
      <c r="B173" s="125"/>
      <c r="C173" s="125"/>
      <c r="D173" s="125">
        <v>313</v>
      </c>
      <c r="E173" s="125" t="s">
        <v>64</v>
      </c>
      <c r="F173" s="120">
        <v>16660</v>
      </c>
      <c r="G173" s="126"/>
      <c r="H173" s="126">
        <f t="shared" si="18"/>
        <v>16660</v>
      </c>
    </row>
    <row r="174" spans="2:15" x14ac:dyDescent="0.25">
      <c r="B174" s="122"/>
      <c r="C174" s="122">
        <v>32</v>
      </c>
      <c r="D174" s="122"/>
      <c r="E174" s="122" t="s">
        <v>65</v>
      </c>
      <c r="F174" s="123">
        <f>F175+F176</f>
        <v>45264</v>
      </c>
      <c r="G174" s="124"/>
      <c r="H174" s="124">
        <f>F174+G174</f>
        <v>45264</v>
      </c>
    </row>
    <row r="175" spans="2:15" x14ac:dyDescent="0.25">
      <c r="B175" s="125"/>
      <c r="C175" s="125"/>
      <c r="D175" s="125">
        <v>321</v>
      </c>
      <c r="E175" s="125" t="s">
        <v>66</v>
      </c>
      <c r="F175" s="120">
        <v>25264</v>
      </c>
      <c r="G175" s="126"/>
      <c r="H175" s="126">
        <f t="shared" ref="H175:H176" si="19">F175+G175</f>
        <v>25264</v>
      </c>
    </row>
    <row r="176" spans="2:15" x14ac:dyDescent="0.25">
      <c r="B176" s="125"/>
      <c r="C176" s="125"/>
      <c r="D176" s="125">
        <v>323</v>
      </c>
      <c r="E176" s="125" t="s">
        <v>69</v>
      </c>
      <c r="F176" s="120">
        <v>20000</v>
      </c>
      <c r="G176" s="126"/>
      <c r="H176" s="126">
        <f t="shared" si="19"/>
        <v>20000</v>
      </c>
    </row>
    <row r="177" spans="2:13" x14ac:dyDescent="0.25">
      <c r="B177" s="122"/>
      <c r="C177" s="122">
        <v>38</v>
      </c>
      <c r="D177" s="122"/>
      <c r="E177" s="122" t="s">
        <v>81</v>
      </c>
      <c r="F177" s="123">
        <f>F178</f>
        <v>14000</v>
      </c>
      <c r="G177" s="124">
        <f>G178</f>
        <v>1000</v>
      </c>
      <c r="H177" s="124">
        <f>F177+G177</f>
        <v>15000</v>
      </c>
    </row>
    <row r="178" spans="2:13" x14ac:dyDescent="0.25">
      <c r="B178" s="125"/>
      <c r="C178" s="125"/>
      <c r="D178" s="125">
        <v>381</v>
      </c>
      <c r="E178" s="127" t="s">
        <v>131</v>
      </c>
      <c r="F178" s="120">
        <v>14000</v>
      </c>
      <c r="G178" s="120">
        <v>1000</v>
      </c>
      <c r="H178" s="120">
        <f>F178+G178</f>
        <v>15000</v>
      </c>
    </row>
    <row r="179" spans="2:13" x14ac:dyDescent="0.25">
      <c r="B179" s="128"/>
      <c r="C179" s="128"/>
      <c r="D179" s="129"/>
      <c r="E179" s="116" t="s">
        <v>132</v>
      </c>
      <c r="F179" s="117">
        <f>F181</f>
        <v>29500</v>
      </c>
      <c r="G179" s="117">
        <f>G181</f>
        <v>-16000</v>
      </c>
      <c r="H179" s="117">
        <f>H181</f>
        <v>13500</v>
      </c>
      <c r="M179" s="76"/>
    </row>
    <row r="180" spans="2:13" x14ac:dyDescent="0.25">
      <c r="B180" s="128"/>
      <c r="C180" s="128"/>
      <c r="D180" s="129"/>
      <c r="E180" s="118" t="s">
        <v>129</v>
      </c>
      <c r="F180" s="119">
        <v>29500</v>
      </c>
      <c r="G180" s="120"/>
      <c r="H180" s="121">
        <v>13500</v>
      </c>
    </row>
    <row r="181" spans="2:13" x14ac:dyDescent="0.25">
      <c r="B181" s="122">
        <v>3</v>
      </c>
      <c r="C181" s="122"/>
      <c r="D181" s="122"/>
      <c r="E181" s="122" t="s">
        <v>58</v>
      </c>
      <c r="F181" s="123">
        <f>F182</f>
        <v>29500</v>
      </c>
      <c r="G181" s="123">
        <f t="shared" ref="G181:H181" si="20">G182</f>
        <v>-16000</v>
      </c>
      <c r="H181" s="123">
        <f t="shared" si="20"/>
        <v>13500</v>
      </c>
    </row>
    <row r="182" spans="2:13" x14ac:dyDescent="0.25">
      <c r="B182" s="122"/>
      <c r="C182" s="122">
        <v>32</v>
      </c>
      <c r="D182" s="122"/>
      <c r="E182" s="122" t="s">
        <v>65</v>
      </c>
      <c r="F182" s="123">
        <f>F183</f>
        <v>29500</v>
      </c>
      <c r="G182" s="123">
        <f>G183</f>
        <v>-16000</v>
      </c>
      <c r="H182" s="123">
        <f>F182+G182</f>
        <v>13500</v>
      </c>
    </row>
    <row r="183" spans="2:13" x14ac:dyDescent="0.25">
      <c r="B183" s="125"/>
      <c r="C183" s="125"/>
      <c r="D183" s="125">
        <v>329</v>
      </c>
      <c r="E183" s="125" t="s">
        <v>71</v>
      </c>
      <c r="F183" s="120">
        <v>29500</v>
      </c>
      <c r="G183" s="120">
        <v>-16000</v>
      </c>
      <c r="H183" s="120">
        <f>F183+G183</f>
        <v>13500</v>
      </c>
    </row>
    <row r="184" spans="2:13" ht="26.25" x14ac:dyDescent="0.25">
      <c r="B184" s="128"/>
      <c r="C184" s="128"/>
      <c r="D184" s="129"/>
      <c r="E184" s="130" t="s">
        <v>133</v>
      </c>
      <c r="F184" s="117">
        <f>F186</f>
        <v>0</v>
      </c>
      <c r="G184" s="117">
        <f>G186</f>
        <v>10000</v>
      </c>
      <c r="H184" s="117">
        <f>H186</f>
        <v>10000</v>
      </c>
    </row>
    <row r="185" spans="2:13" x14ac:dyDescent="0.25">
      <c r="B185" s="128"/>
      <c r="C185" s="128"/>
      <c r="D185" s="129"/>
      <c r="E185" s="118" t="s">
        <v>129</v>
      </c>
      <c r="F185" s="119">
        <v>0</v>
      </c>
      <c r="G185" s="120"/>
      <c r="H185" s="121">
        <v>10000</v>
      </c>
    </row>
    <row r="186" spans="2:13" x14ac:dyDescent="0.25">
      <c r="B186" s="122">
        <v>3</v>
      </c>
      <c r="C186" s="122"/>
      <c r="D186" s="122"/>
      <c r="E186" s="122" t="s">
        <v>58</v>
      </c>
      <c r="F186" s="123">
        <f>F187</f>
        <v>0</v>
      </c>
      <c r="G186" s="123">
        <f t="shared" ref="G186:H186" si="21">G187</f>
        <v>10000</v>
      </c>
      <c r="H186" s="123">
        <f t="shared" si="21"/>
        <v>10000</v>
      </c>
    </row>
    <row r="187" spans="2:13" x14ac:dyDescent="0.25">
      <c r="B187" s="122"/>
      <c r="C187" s="122">
        <v>32</v>
      </c>
      <c r="D187" s="122"/>
      <c r="E187" s="122" t="s">
        <v>65</v>
      </c>
      <c r="F187" s="123">
        <f>F188</f>
        <v>0</v>
      </c>
      <c r="G187" s="123">
        <f>G188</f>
        <v>10000</v>
      </c>
      <c r="H187" s="123">
        <f>F187+G187</f>
        <v>10000</v>
      </c>
    </row>
    <row r="188" spans="2:13" x14ac:dyDescent="0.25">
      <c r="B188" s="125"/>
      <c r="C188" s="125"/>
      <c r="D188" s="125">
        <v>329</v>
      </c>
      <c r="E188" s="125" t="s">
        <v>71</v>
      </c>
      <c r="F188" s="120">
        <v>0</v>
      </c>
      <c r="G188" s="120">
        <v>10000</v>
      </c>
      <c r="H188" s="120">
        <f>F188+G188</f>
        <v>10000</v>
      </c>
    </row>
    <row r="189" spans="2:13" x14ac:dyDescent="0.25">
      <c r="B189" s="131"/>
      <c r="C189" s="131"/>
      <c r="D189" s="131"/>
      <c r="E189" s="132" t="s">
        <v>134</v>
      </c>
      <c r="F189" s="133">
        <f>F192</f>
        <v>116200</v>
      </c>
      <c r="G189" s="133">
        <f t="shared" ref="G189" si="22">G192</f>
        <v>1100</v>
      </c>
      <c r="H189" s="133">
        <f>F189+G189</f>
        <v>117300</v>
      </c>
    </row>
    <row r="190" spans="2:13" x14ac:dyDescent="0.25">
      <c r="B190" s="131"/>
      <c r="C190" s="131"/>
      <c r="D190" s="131"/>
      <c r="E190" s="118" t="s">
        <v>129</v>
      </c>
      <c r="F190" s="134">
        <v>116200</v>
      </c>
      <c r="G190" s="120"/>
      <c r="H190" s="120">
        <v>105300</v>
      </c>
    </row>
    <row r="191" spans="2:13" x14ac:dyDescent="0.25">
      <c r="B191" s="131"/>
      <c r="C191" s="131"/>
      <c r="D191" s="131"/>
      <c r="E191" s="118" t="s">
        <v>135</v>
      </c>
      <c r="F191" s="134"/>
      <c r="G191" s="120"/>
      <c r="H191" s="134">
        <v>12000</v>
      </c>
    </row>
    <row r="192" spans="2:13" x14ac:dyDescent="0.25">
      <c r="B192" s="122">
        <v>3</v>
      </c>
      <c r="C192" s="122"/>
      <c r="D192" s="122"/>
      <c r="E192" s="122" t="s">
        <v>58</v>
      </c>
      <c r="F192" s="123">
        <f>F193+F197</f>
        <v>116200</v>
      </c>
      <c r="G192" s="123">
        <f>G193+G197</f>
        <v>1100</v>
      </c>
      <c r="H192" s="123">
        <f t="shared" ref="H192" si="23">F192+G192</f>
        <v>117300</v>
      </c>
      <c r="M192" s="76"/>
    </row>
    <row r="193" spans="2:14" x14ac:dyDescent="0.25">
      <c r="B193" s="122"/>
      <c r="C193" s="122">
        <v>32</v>
      </c>
      <c r="D193" s="122"/>
      <c r="E193" s="122" t="s">
        <v>65</v>
      </c>
      <c r="F193" s="123">
        <f>F194+F195+F196</f>
        <v>86200</v>
      </c>
      <c r="G193" s="123">
        <f>G194+G195+G196</f>
        <v>1100</v>
      </c>
      <c r="H193" s="123">
        <f>F193+G193</f>
        <v>87300</v>
      </c>
    </row>
    <row r="194" spans="2:14" x14ac:dyDescent="0.25">
      <c r="B194" s="122"/>
      <c r="C194" s="122"/>
      <c r="D194" s="125">
        <v>322</v>
      </c>
      <c r="E194" s="125" t="s">
        <v>67</v>
      </c>
      <c r="F194" s="120">
        <v>1200</v>
      </c>
      <c r="G194" s="120">
        <v>600</v>
      </c>
      <c r="H194" s="123">
        <f t="shared" ref="H194:H196" si="24">F194+G194</f>
        <v>1800</v>
      </c>
    </row>
    <row r="195" spans="2:14" x14ac:dyDescent="0.25">
      <c r="B195" s="122"/>
      <c r="C195" s="122"/>
      <c r="D195" s="125">
        <v>323</v>
      </c>
      <c r="E195" s="125" t="s">
        <v>69</v>
      </c>
      <c r="F195" s="120">
        <v>10000</v>
      </c>
      <c r="G195" s="123"/>
      <c r="H195" s="123">
        <f t="shared" si="24"/>
        <v>10000</v>
      </c>
    </row>
    <row r="196" spans="2:14" x14ac:dyDescent="0.25">
      <c r="B196" s="125"/>
      <c r="C196" s="125"/>
      <c r="D196" s="125">
        <v>329</v>
      </c>
      <c r="E196" s="125" t="s">
        <v>71</v>
      </c>
      <c r="F196" s="120">
        <v>75000</v>
      </c>
      <c r="G196" s="120">
        <v>500</v>
      </c>
      <c r="H196" s="120">
        <f t="shared" si="24"/>
        <v>75500</v>
      </c>
    </row>
    <row r="197" spans="2:14" x14ac:dyDescent="0.25">
      <c r="B197" s="125"/>
      <c r="C197" s="122">
        <v>38</v>
      </c>
      <c r="D197" s="122"/>
      <c r="E197" s="135" t="s">
        <v>81</v>
      </c>
      <c r="F197" s="123">
        <f>F198</f>
        <v>30000</v>
      </c>
      <c r="G197" s="123"/>
      <c r="H197" s="123">
        <f>F197+G197</f>
        <v>30000</v>
      </c>
    </row>
    <row r="198" spans="2:14" x14ac:dyDescent="0.25">
      <c r="B198" s="125"/>
      <c r="C198" s="125"/>
      <c r="D198" s="125">
        <v>381</v>
      </c>
      <c r="E198" s="136" t="s">
        <v>82</v>
      </c>
      <c r="F198" s="120">
        <v>30000</v>
      </c>
      <c r="G198" s="120"/>
      <c r="H198" s="120">
        <f>F198+G198</f>
        <v>30000</v>
      </c>
    </row>
    <row r="199" spans="2:14" ht="26.25" x14ac:dyDescent="0.25">
      <c r="B199" s="101"/>
      <c r="C199" s="101"/>
      <c r="D199" s="101"/>
      <c r="E199" s="137" t="s">
        <v>136</v>
      </c>
      <c r="F199" s="103">
        <f>F200+F275+F302+F377+F469+F494+F548</f>
        <v>7411043.1100000003</v>
      </c>
      <c r="G199" s="103">
        <f>G200+G275+G302+G377+G469+G494+G548</f>
        <v>-20000</v>
      </c>
      <c r="H199" s="103">
        <f>H200+H275+H302+H377+H469+H494+H548</f>
        <v>7391043.1100000003</v>
      </c>
      <c r="K199" s="76"/>
      <c r="M199" s="76"/>
      <c r="N199" s="76"/>
    </row>
    <row r="200" spans="2:14" ht="25.5" x14ac:dyDescent="0.25">
      <c r="B200" s="138"/>
      <c r="C200" s="138"/>
      <c r="D200" s="138"/>
      <c r="E200" s="139" t="s">
        <v>137</v>
      </c>
      <c r="F200" s="140">
        <f>F202</f>
        <v>1197272</v>
      </c>
      <c r="G200" s="140">
        <f t="shared" ref="G200:H200" si="25">G202</f>
        <v>16000</v>
      </c>
      <c r="H200" s="140">
        <f t="shared" si="25"/>
        <v>1213272</v>
      </c>
      <c r="M200" s="76"/>
      <c r="N200" s="76"/>
    </row>
    <row r="201" spans="2:14" ht="25.5" x14ac:dyDescent="0.25">
      <c r="B201" s="65"/>
      <c r="C201" s="65"/>
      <c r="D201" s="65"/>
      <c r="E201" s="141" t="s">
        <v>126</v>
      </c>
      <c r="F201" s="61"/>
      <c r="G201" s="61"/>
      <c r="H201" s="61"/>
    </row>
    <row r="202" spans="2:14" ht="26.25" x14ac:dyDescent="0.25">
      <c r="B202" s="142"/>
      <c r="C202" s="142"/>
      <c r="D202" s="142"/>
      <c r="E202" s="143" t="s">
        <v>138</v>
      </c>
      <c r="F202" s="144">
        <f>F203+F224+F241+F232+F250+F255+F260+F265+F270</f>
        <v>1197272</v>
      </c>
      <c r="G202" s="144">
        <f>G203+G224+G241+G232+G250+G255+G260+G265+G270</f>
        <v>16000</v>
      </c>
      <c r="H202" s="144">
        <f>H203+H224+H241+H232+H250+H255+H260+H265+H270</f>
        <v>1213272</v>
      </c>
    </row>
    <row r="203" spans="2:14" ht="25.5" x14ac:dyDescent="0.25">
      <c r="B203" s="73"/>
      <c r="C203" s="73"/>
      <c r="D203" s="115"/>
      <c r="E203" s="145" t="s">
        <v>139</v>
      </c>
      <c r="F203" s="117">
        <f>F206+F218</f>
        <v>868554</v>
      </c>
      <c r="G203" s="117">
        <f>G206+G218</f>
        <v>0</v>
      </c>
      <c r="H203" s="117">
        <f>H206+H218</f>
        <v>868554</v>
      </c>
    </row>
    <row r="204" spans="2:14" x14ac:dyDescent="0.25">
      <c r="B204" s="73"/>
      <c r="C204" s="73"/>
      <c r="D204" s="115"/>
      <c r="E204" s="118" t="s">
        <v>140</v>
      </c>
      <c r="F204" s="134">
        <v>789754</v>
      </c>
      <c r="G204" s="120"/>
      <c r="H204" s="120">
        <v>780854</v>
      </c>
    </row>
    <row r="205" spans="2:14" x14ac:dyDescent="0.25">
      <c r="B205" s="73"/>
      <c r="C205" s="73"/>
      <c r="D205" s="115"/>
      <c r="E205" s="118" t="s">
        <v>135</v>
      </c>
      <c r="F205" s="120">
        <v>58800</v>
      </c>
      <c r="G205" s="120"/>
      <c r="H205" s="120">
        <v>87700</v>
      </c>
    </row>
    <row r="206" spans="2:14" x14ac:dyDescent="0.25">
      <c r="B206" s="122">
        <v>3</v>
      </c>
      <c r="C206" s="122"/>
      <c r="D206" s="122"/>
      <c r="E206" s="122" t="s">
        <v>58</v>
      </c>
      <c r="F206" s="123">
        <f>F207+F211+F216</f>
        <v>774054</v>
      </c>
      <c r="G206" s="123">
        <f>G207+G211+G216</f>
        <v>0</v>
      </c>
      <c r="H206" s="123">
        <f>H207+H211+H216</f>
        <v>774054</v>
      </c>
    </row>
    <row r="207" spans="2:14" x14ac:dyDescent="0.25">
      <c r="B207" s="122"/>
      <c r="C207" s="122">
        <v>31</v>
      </c>
      <c r="D207" s="122"/>
      <c r="E207" s="122" t="s">
        <v>60</v>
      </c>
      <c r="F207" s="123">
        <f>F208+F209+F210</f>
        <v>382693</v>
      </c>
      <c r="G207" s="123">
        <f>G208+G209+G210</f>
        <v>0</v>
      </c>
      <c r="H207" s="123">
        <f>F207+G207</f>
        <v>382693</v>
      </c>
    </row>
    <row r="208" spans="2:14" x14ac:dyDescent="0.25">
      <c r="B208" s="125"/>
      <c r="C208" s="125"/>
      <c r="D208" s="125">
        <v>311</v>
      </c>
      <c r="E208" s="125" t="s">
        <v>141</v>
      </c>
      <c r="F208" s="120">
        <v>307730</v>
      </c>
      <c r="G208" s="120"/>
      <c r="H208" s="120">
        <f t="shared" ref="H208:H210" si="26">F208+G208</f>
        <v>307730</v>
      </c>
    </row>
    <row r="209" spans="2:8" x14ac:dyDescent="0.25">
      <c r="B209" s="125"/>
      <c r="C209" s="125"/>
      <c r="D209" s="125">
        <v>312</v>
      </c>
      <c r="E209" s="125" t="s">
        <v>63</v>
      </c>
      <c r="F209" s="120">
        <v>24183</v>
      </c>
      <c r="G209" s="120"/>
      <c r="H209" s="120">
        <f t="shared" si="26"/>
        <v>24183</v>
      </c>
    </row>
    <row r="210" spans="2:8" x14ac:dyDescent="0.25">
      <c r="B210" s="125"/>
      <c r="C210" s="125"/>
      <c r="D210" s="125">
        <v>313</v>
      </c>
      <c r="E210" s="125" t="s">
        <v>64</v>
      </c>
      <c r="F210" s="120">
        <v>50780</v>
      </c>
      <c r="G210" s="120"/>
      <c r="H210" s="120">
        <f t="shared" si="26"/>
        <v>50780</v>
      </c>
    </row>
    <row r="211" spans="2:8" x14ac:dyDescent="0.25">
      <c r="B211" s="122"/>
      <c r="C211" s="122">
        <v>32</v>
      </c>
      <c r="D211" s="122"/>
      <c r="E211" s="122" t="s">
        <v>65</v>
      </c>
      <c r="F211" s="123">
        <f>F212+F213+F214+F215</f>
        <v>382011</v>
      </c>
      <c r="G211" s="123"/>
      <c r="H211" s="123">
        <f>F211+G211</f>
        <v>382011</v>
      </c>
    </row>
    <row r="212" spans="2:8" x14ac:dyDescent="0.25">
      <c r="B212" s="125"/>
      <c r="C212" s="125"/>
      <c r="D212" s="125">
        <v>321</v>
      </c>
      <c r="E212" s="125" t="s">
        <v>66</v>
      </c>
      <c r="F212" s="120">
        <v>38356</v>
      </c>
      <c r="G212" s="120"/>
      <c r="H212" s="120">
        <f t="shared" ref="H212:H215" si="27">F212+G212</f>
        <v>38356</v>
      </c>
    </row>
    <row r="213" spans="2:8" x14ac:dyDescent="0.25">
      <c r="B213" s="125"/>
      <c r="C213" s="125"/>
      <c r="D213" s="125">
        <v>322</v>
      </c>
      <c r="E213" s="125" t="s">
        <v>67</v>
      </c>
      <c r="F213" s="120">
        <v>72400</v>
      </c>
      <c r="G213" s="120"/>
      <c r="H213" s="120">
        <f t="shared" si="27"/>
        <v>72400</v>
      </c>
    </row>
    <row r="214" spans="2:8" x14ac:dyDescent="0.25">
      <c r="B214" s="125"/>
      <c r="C214" s="125"/>
      <c r="D214" s="125">
        <v>323</v>
      </c>
      <c r="E214" s="125" t="s">
        <v>69</v>
      </c>
      <c r="F214" s="120">
        <v>259255</v>
      </c>
      <c r="G214" s="120"/>
      <c r="H214" s="120">
        <f t="shared" si="27"/>
        <v>259255</v>
      </c>
    </row>
    <row r="215" spans="2:8" x14ac:dyDescent="0.25">
      <c r="B215" s="125"/>
      <c r="C215" s="125"/>
      <c r="D215" s="125">
        <v>329</v>
      </c>
      <c r="E215" s="125" t="s">
        <v>71</v>
      </c>
      <c r="F215" s="120">
        <v>12000</v>
      </c>
      <c r="G215" s="120"/>
      <c r="H215" s="120">
        <f t="shared" si="27"/>
        <v>12000</v>
      </c>
    </row>
    <row r="216" spans="2:8" x14ac:dyDescent="0.25">
      <c r="B216" s="122"/>
      <c r="C216" s="122">
        <v>34</v>
      </c>
      <c r="D216" s="122"/>
      <c r="E216" s="122" t="s">
        <v>72</v>
      </c>
      <c r="F216" s="123">
        <f>F217</f>
        <v>9350</v>
      </c>
      <c r="G216" s="123"/>
      <c r="H216" s="123">
        <f>F216+G216</f>
        <v>9350</v>
      </c>
    </row>
    <row r="217" spans="2:8" x14ac:dyDescent="0.25">
      <c r="B217" s="125"/>
      <c r="C217" s="125"/>
      <c r="D217" s="125">
        <v>343</v>
      </c>
      <c r="E217" s="125" t="s">
        <v>74</v>
      </c>
      <c r="F217" s="120">
        <v>9350</v>
      </c>
      <c r="G217" s="120"/>
      <c r="H217" s="120">
        <f>F217+G217</f>
        <v>9350</v>
      </c>
    </row>
    <row r="218" spans="2:8" ht="26.25" x14ac:dyDescent="0.25">
      <c r="B218" s="122">
        <v>4</v>
      </c>
      <c r="C218" s="122"/>
      <c r="D218" s="122"/>
      <c r="E218" s="146" t="s">
        <v>84</v>
      </c>
      <c r="F218" s="123">
        <f>F219+F221</f>
        <v>94500</v>
      </c>
      <c r="G218" s="123">
        <f>G219+G221</f>
        <v>0</v>
      </c>
      <c r="H218" s="123">
        <f>H219+H221</f>
        <v>94500</v>
      </c>
    </row>
    <row r="219" spans="2:8" ht="26.25" x14ac:dyDescent="0.25">
      <c r="B219" s="125"/>
      <c r="C219" s="122">
        <v>41</v>
      </c>
      <c r="D219" s="122"/>
      <c r="E219" s="146" t="s">
        <v>86</v>
      </c>
      <c r="F219" s="123">
        <f>F220</f>
        <v>0</v>
      </c>
      <c r="G219" s="123"/>
      <c r="H219" s="123">
        <f>F219+G219</f>
        <v>0</v>
      </c>
    </row>
    <row r="220" spans="2:8" x14ac:dyDescent="0.25">
      <c r="B220" s="125"/>
      <c r="C220" s="122"/>
      <c r="D220" s="125">
        <v>411</v>
      </c>
      <c r="E220" s="147" t="s">
        <v>142</v>
      </c>
      <c r="F220" s="120"/>
      <c r="G220" s="123"/>
      <c r="H220" s="123">
        <f>F220+G220</f>
        <v>0</v>
      </c>
    </row>
    <row r="221" spans="2:8" ht="39" x14ac:dyDescent="0.25">
      <c r="B221" s="125"/>
      <c r="C221" s="122">
        <v>42</v>
      </c>
      <c r="D221" s="125"/>
      <c r="E221" s="148" t="s">
        <v>143</v>
      </c>
      <c r="F221" s="123">
        <f>F222+F223</f>
        <v>94500</v>
      </c>
      <c r="G221" s="123"/>
      <c r="H221" s="123">
        <f>F221+G221</f>
        <v>94500</v>
      </c>
    </row>
    <row r="222" spans="2:8" x14ac:dyDescent="0.25">
      <c r="B222" s="125"/>
      <c r="C222" s="125"/>
      <c r="D222" s="125">
        <v>422</v>
      </c>
      <c r="E222" s="149" t="s">
        <v>91</v>
      </c>
      <c r="F222" s="120">
        <v>64500</v>
      </c>
      <c r="G222" s="120"/>
      <c r="H222" s="120">
        <f t="shared" ref="H222:H223" si="28">F222+G222</f>
        <v>64500</v>
      </c>
    </row>
    <row r="223" spans="2:8" x14ac:dyDescent="0.25">
      <c r="B223" s="125"/>
      <c r="C223" s="125"/>
      <c r="D223" s="125">
        <v>426</v>
      </c>
      <c r="E223" s="149" t="s">
        <v>92</v>
      </c>
      <c r="F223" s="120">
        <v>30000</v>
      </c>
      <c r="G223" s="120"/>
      <c r="H223" s="120">
        <f t="shared" si="28"/>
        <v>30000</v>
      </c>
    </row>
    <row r="224" spans="2:8" ht="26.25" x14ac:dyDescent="0.25">
      <c r="B224" s="128"/>
      <c r="C224" s="128"/>
      <c r="D224" s="129"/>
      <c r="E224" s="150" t="s">
        <v>144</v>
      </c>
      <c r="F224" s="117">
        <f>F227</f>
        <v>136348</v>
      </c>
      <c r="G224" s="117">
        <f>G227</f>
        <v>0</v>
      </c>
      <c r="H224" s="117">
        <f>H227</f>
        <v>136348</v>
      </c>
    </row>
    <row r="225" spans="2:8" x14ac:dyDescent="0.25">
      <c r="B225" s="128"/>
      <c r="C225" s="128"/>
      <c r="D225" s="129"/>
      <c r="E225" s="151" t="s">
        <v>135</v>
      </c>
      <c r="F225" s="134"/>
      <c r="G225" s="134"/>
      <c r="H225" s="134">
        <v>130000</v>
      </c>
    </row>
    <row r="226" spans="2:8" x14ac:dyDescent="0.25">
      <c r="B226" s="128"/>
      <c r="C226" s="128"/>
      <c r="D226" s="129"/>
      <c r="E226" s="149" t="s">
        <v>129</v>
      </c>
      <c r="F226" s="152">
        <v>96348</v>
      </c>
      <c r="G226" s="95"/>
      <c r="H226" s="153">
        <v>6348</v>
      </c>
    </row>
    <row r="227" spans="2:8" x14ac:dyDescent="0.25">
      <c r="B227" s="122">
        <v>3</v>
      </c>
      <c r="C227" s="122"/>
      <c r="D227" s="122"/>
      <c r="E227" s="122" t="s">
        <v>58</v>
      </c>
      <c r="F227" s="123">
        <f>F228</f>
        <v>136348</v>
      </c>
      <c r="G227" s="123">
        <f t="shared" ref="G227:H227" si="29">G228</f>
        <v>0</v>
      </c>
      <c r="H227" s="123">
        <f t="shared" si="29"/>
        <v>136348</v>
      </c>
    </row>
    <row r="228" spans="2:8" x14ac:dyDescent="0.25">
      <c r="B228" s="122"/>
      <c r="C228" s="122">
        <v>32</v>
      </c>
      <c r="D228" s="122"/>
      <c r="E228" s="122" t="s">
        <v>65</v>
      </c>
      <c r="F228" s="123">
        <f>F230+F231+F229</f>
        <v>136348</v>
      </c>
      <c r="G228" s="123">
        <f>G229+G230+G231</f>
        <v>0</v>
      </c>
      <c r="H228" s="123">
        <f>F228+G228</f>
        <v>136348</v>
      </c>
    </row>
    <row r="229" spans="2:8" x14ac:dyDescent="0.25">
      <c r="B229" s="122"/>
      <c r="C229" s="122"/>
      <c r="D229" s="125">
        <v>322</v>
      </c>
      <c r="E229" s="125" t="s">
        <v>67</v>
      </c>
      <c r="F229" s="120">
        <v>3000</v>
      </c>
      <c r="G229" s="123"/>
      <c r="H229" s="120">
        <f t="shared" ref="H229:H231" si="30">F229+G229</f>
        <v>3000</v>
      </c>
    </row>
    <row r="230" spans="2:8" x14ac:dyDescent="0.25">
      <c r="B230" s="125"/>
      <c r="C230" s="125"/>
      <c r="D230" s="125">
        <v>323</v>
      </c>
      <c r="E230" s="125" t="s">
        <v>69</v>
      </c>
      <c r="F230" s="120">
        <v>130000</v>
      </c>
      <c r="G230" s="120"/>
      <c r="H230" s="120">
        <f t="shared" si="30"/>
        <v>130000</v>
      </c>
    </row>
    <row r="231" spans="2:8" x14ac:dyDescent="0.25">
      <c r="B231" s="125"/>
      <c r="C231" s="125"/>
      <c r="D231" s="125">
        <v>329</v>
      </c>
      <c r="E231" s="125" t="s">
        <v>71</v>
      </c>
      <c r="F231" s="120">
        <v>3348</v>
      </c>
      <c r="G231" s="120"/>
      <c r="H231" s="120">
        <f t="shared" si="30"/>
        <v>3348</v>
      </c>
    </row>
    <row r="232" spans="2:8" ht="26.25" x14ac:dyDescent="0.25">
      <c r="B232" s="131"/>
      <c r="C232" s="131"/>
      <c r="D232" s="154"/>
      <c r="E232" s="130" t="s">
        <v>145</v>
      </c>
      <c r="F232" s="117">
        <f>F234</f>
        <v>43870</v>
      </c>
      <c r="G232" s="117">
        <f>G234</f>
        <v>0</v>
      </c>
      <c r="H232" s="117">
        <f>H234</f>
        <v>43870</v>
      </c>
    </row>
    <row r="233" spans="2:8" x14ac:dyDescent="0.25">
      <c r="B233" s="131"/>
      <c r="C233" s="131"/>
      <c r="D233" s="154"/>
      <c r="E233" s="118" t="s">
        <v>135</v>
      </c>
      <c r="F233" s="95">
        <v>43870</v>
      </c>
      <c r="G233" s="120"/>
      <c r="H233" s="155">
        <v>43870</v>
      </c>
    </row>
    <row r="234" spans="2:8" x14ac:dyDescent="0.25">
      <c r="B234" s="122">
        <v>3</v>
      </c>
      <c r="C234" s="122"/>
      <c r="D234" s="122"/>
      <c r="E234" s="122" t="s">
        <v>58</v>
      </c>
      <c r="F234" s="123">
        <f>F235+F238</f>
        <v>43870</v>
      </c>
      <c r="G234" s="123">
        <f>G235+G238</f>
        <v>0</v>
      </c>
      <c r="H234" s="123">
        <f>H235+H238</f>
        <v>43870</v>
      </c>
    </row>
    <row r="235" spans="2:8" x14ac:dyDescent="0.25">
      <c r="B235" s="122"/>
      <c r="C235" s="122">
        <v>31</v>
      </c>
      <c r="D235" s="122"/>
      <c r="E235" s="122" t="s">
        <v>60</v>
      </c>
      <c r="F235" s="123">
        <f>F236+F237</f>
        <v>40845</v>
      </c>
      <c r="G235" s="123"/>
      <c r="H235" s="123">
        <f>F235+G235</f>
        <v>40845</v>
      </c>
    </row>
    <row r="236" spans="2:8" x14ac:dyDescent="0.25">
      <c r="B236" s="125"/>
      <c r="C236" s="125"/>
      <c r="D236" s="125">
        <v>311</v>
      </c>
      <c r="E236" s="125" t="s">
        <v>141</v>
      </c>
      <c r="F236" s="120">
        <v>35065</v>
      </c>
      <c r="G236" s="120"/>
      <c r="H236" s="120">
        <f t="shared" ref="H236:H237" si="31">F236+G236</f>
        <v>35065</v>
      </c>
    </row>
    <row r="237" spans="2:8" x14ac:dyDescent="0.25">
      <c r="B237" s="125"/>
      <c r="C237" s="125"/>
      <c r="D237" s="125">
        <v>313</v>
      </c>
      <c r="E237" s="125" t="s">
        <v>64</v>
      </c>
      <c r="F237" s="120">
        <v>5780</v>
      </c>
      <c r="G237" s="120"/>
      <c r="H237" s="120">
        <f t="shared" si="31"/>
        <v>5780</v>
      </c>
    </row>
    <row r="238" spans="2:8" x14ac:dyDescent="0.25">
      <c r="B238" s="122"/>
      <c r="C238" s="122">
        <v>32</v>
      </c>
      <c r="D238" s="122"/>
      <c r="E238" s="122" t="s">
        <v>65</v>
      </c>
      <c r="F238" s="123">
        <f>F240+F239</f>
        <v>3025</v>
      </c>
      <c r="G238" s="123"/>
      <c r="H238" s="123">
        <f>F238+G238</f>
        <v>3025</v>
      </c>
    </row>
    <row r="239" spans="2:8" x14ac:dyDescent="0.25">
      <c r="B239" s="122"/>
      <c r="C239" s="122"/>
      <c r="D239" s="125">
        <v>321</v>
      </c>
      <c r="E239" s="125" t="s">
        <v>66</v>
      </c>
      <c r="F239" s="120">
        <v>2525</v>
      </c>
      <c r="G239" s="123"/>
      <c r="H239" s="120">
        <f t="shared" ref="H239:H240" si="32">F239+G239</f>
        <v>2525</v>
      </c>
    </row>
    <row r="240" spans="2:8" x14ac:dyDescent="0.25">
      <c r="B240" s="125"/>
      <c r="C240" s="125"/>
      <c r="D240" s="125">
        <v>322</v>
      </c>
      <c r="E240" s="125" t="s">
        <v>67</v>
      </c>
      <c r="F240" s="120">
        <v>500</v>
      </c>
      <c r="G240" s="120"/>
      <c r="H240" s="120">
        <f t="shared" si="32"/>
        <v>500</v>
      </c>
    </row>
    <row r="241" spans="2:8" ht="26.25" x14ac:dyDescent="0.25">
      <c r="B241" s="128"/>
      <c r="C241" s="128"/>
      <c r="D241" s="129"/>
      <c r="E241" s="130" t="s">
        <v>146</v>
      </c>
      <c r="F241" s="117">
        <f>F244+F247</f>
        <v>101000</v>
      </c>
      <c r="G241" s="117">
        <f>G244+G247</f>
        <v>7000</v>
      </c>
      <c r="H241" s="117">
        <f>H244+H247</f>
        <v>108000</v>
      </c>
    </row>
    <row r="242" spans="2:8" x14ac:dyDescent="0.25">
      <c r="B242" s="128"/>
      <c r="C242" s="128"/>
      <c r="D242" s="129"/>
      <c r="E242" s="118" t="s">
        <v>129</v>
      </c>
      <c r="F242" s="134">
        <v>16000</v>
      </c>
      <c r="G242" s="120"/>
      <c r="H242" s="120">
        <v>38000</v>
      </c>
    </row>
    <row r="243" spans="2:8" x14ac:dyDescent="0.25">
      <c r="B243" s="128"/>
      <c r="C243" s="128"/>
      <c r="D243" s="129"/>
      <c r="E243" s="118" t="s">
        <v>135</v>
      </c>
      <c r="F243" s="134"/>
      <c r="G243" s="120"/>
      <c r="H243" s="120">
        <v>70000</v>
      </c>
    </row>
    <row r="244" spans="2:8" x14ac:dyDescent="0.25">
      <c r="B244" s="122">
        <v>3</v>
      </c>
      <c r="C244" s="122"/>
      <c r="D244" s="122"/>
      <c r="E244" s="122" t="s">
        <v>58</v>
      </c>
      <c r="F244" s="123">
        <f>F245</f>
        <v>31000</v>
      </c>
      <c r="G244" s="123">
        <f t="shared" ref="G244:H244" si="33">G245</f>
        <v>7000</v>
      </c>
      <c r="H244" s="123">
        <f t="shared" si="33"/>
        <v>38000</v>
      </c>
    </row>
    <row r="245" spans="2:8" x14ac:dyDescent="0.25">
      <c r="B245" s="122"/>
      <c r="C245" s="122">
        <v>32</v>
      </c>
      <c r="D245" s="122"/>
      <c r="E245" s="122" t="s">
        <v>65</v>
      </c>
      <c r="F245" s="123">
        <f>F246</f>
        <v>31000</v>
      </c>
      <c r="G245" s="123">
        <f>G246</f>
        <v>7000</v>
      </c>
      <c r="H245" s="123">
        <f>F245+G245</f>
        <v>38000</v>
      </c>
    </row>
    <row r="246" spans="2:8" x14ac:dyDescent="0.25">
      <c r="B246" s="125"/>
      <c r="C246" s="125"/>
      <c r="D246" s="125">
        <v>323</v>
      </c>
      <c r="E246" s="125" t="s">
        <v>69</v>
      </c>
      <c r="F246" s="120">
        <v>31000</v>
      </c>
      <c r="G246" s="120">
        <v>7000</v>
      </c>
      <c r="H246" s="120">
        <f>F246+G246</f>
        <v>38000</v>
      </c>
    </row>
    <row r="247" spans="2:8" ht="26.25" x14ac:dyDescent="0.25">
      <c r="B247" s="122">
        <v>4</v>
      </c>
      <c r="C247" s="122"/>
      <c r="D247" s="122"/>
      <c r="E247" s="146" t="s">
        <v>84</v>
      </c>
      <c r="F247" s="123">
        <f>F248</f>
        <v>70000</v>
      </c>
      <c r="G247" s="123">
        <f>G248</f>
        <v>0</v>
      </c>
      <c r="H247" s="123">
        <f t="shared" ref="H247:H248" si="34">F247+G247</f>
        <v>70000</v>
      </c>
    </row>
    <row r="248" spans="2:8" ht="26.25" x14ac:dyDescent="0.25">
      <c r="B248" s="122"/>
      <c r="C248" s="122">
        <v>45</v>
      </c>
      <c r="D248" s="122"/>
      <c r="E248" s="146" t="s">
        <v>93</v>
      </c>
      <c r="F248" s="123">
        <f>F249</f>
        <v>70000</v>
      </c>
      <c r="G248" s="123">
        <f>G249</f>
        <v>0</v>
      </c>
      <c r="H248" s="123">
        <f t="shared" si="34"/>
        <v>70000</v>
      </c>
    </row>
    <row r="249" spans="2:8" ht="26.25" x14ac:dyDescent="0.25">
      <c r="B249" s="125"/>
      <c r="C249" s="125"/>
      <c r="D249" s="125">
        <v>453</v>
      </c>
      <c r="E249" s="147" t="s">
        <v>147</v>
      </c>
      <c r="F249" s="120">
        <v>70000</v>
      </c>
      <c r="G249" s="120"/>
      <c r="H249" s="120">
        <f>F249+G249</f>
        <v>70000</v>
      </c>
    </row>
    <row r="250" spans="2:8" x14ac:dyDescent="0.25">
      <c r="B250" s="128"/>
      <c r="C250" s="128"/>
      <c r="D250" s="129"/>
      <c r="E250" s="130" t="s">
        <v>148</v>
      </c>
      <c r="F250" s="117">
        <f>F252</f>
        <v>20000</v>
      </c>
      <c r="G250" s="117">
        <f>G252</f>
        <v>0</v>
      </c>
      <c r="H250" s="117">
        <f>H252</f>
        <v>20000</v>
      </c>
    </row>
    <row r="251" spans="2:8" x14ac:dyDescent="0.25">
      <c r="B251" s="128"/>
      <c r="C251" s="128"/>
      <c r="D251" s="129"/>
      <c r="E251" s="118" t="s">
        <v>129</v>
      </c>
      <c r="F251" s="119">
        <v>20000</v>
      </c>
      <c r="G251" s="120"/>
      <c r="H251" s="120">
        <v>20000</v>
      </c>
    </row>
    <row r="252" spans="2:8" x14ac:dyDescent="0.25">
      <c r="B252" s="122">
        <v>3</v>
      </c>
      <c r="C252" s="122"/>
      <c r="D252" s="122"/>
      <c r="E252" s="122" t="s">
        <v>58</v>
      </c>
      <c r="F252" s="123">
        <f>F253</f>
        <v>20000</v>
      </c>
      <c r="G252" s="123"/>
      <c r="H252" s="124">
        <f>F252+G252</f>
        <v>20000</v>
      </c>
    </row>
    <row r="253" spans="2:8" x14ac:dyDescent="0.25">
      <c r="B253" s="122"/>
      <c r="C253" s="122">
        <v>32</v>
      </c>
      <c r="D253" s="122"/>
      <c r="E253" s="122" t="s">
        <v>65</v>
      </c>
      <c r="F253" s="123">
        <f>F254</f>
        <v>20000</v>
      </c>
      <c r="G253" s="120"/>
      <c r="H253" s="120">
        <f>F253+G253</f>
        <v>20000</v>
      </c>
    </row>
    <row r="254" spans="2:8" x14ac:dyDescent="0.25">
      <c r="B254" s="125"/>
      <c r="C254" s="125"/>
      <c r="D254" s="125">
        <v>323</v>
      </c>
      <c r="E254" s="125" t="s">
        <v>69</v>
      </c>
      <c r="F254" s="120">
        <v>20000</v>
      </c>
      <c r="G254" s="120"/>
      <c r="H254" s="120">
        <f>F254+G254</f>
        <v>20000</v>
      </c>
    </row>
    <row r="255" spans="2:8" ht="26.25" x14ac:dyDescent="0.25">
      <c r="B255" s="156"/>
      <c r="C255" s="156"/>
      <c r="D255" s="154"/>
      <c r="E255" s="130" t="s">
        <v>149</v>
      </c>
      <c r="F255" s="117">
        <f>F257</f>
        <v>13000</v>
      </c>
      <c r="G255" s="117">
        <f>G257</f>
        <v>0</v>
      </c>
      <c r="H255" s="117">
        <f>H257</f>
        <v>13000</v>
      </c>
    </row>
    <row r="256" spans="2:8" x14ac:dyDescent="0.25">
      <c r="B256" s="156"/>
      <c r="C256" s="156"/>
      <c r="D256" s="154"/>
      <c r="E256" s="118" t="s">
        <v>129</v>
      </c>
      <c r="F256" s="134">
        <v>13000</v>
      </c>
      <c r="G256" s="120"/>
      <c r="H256" s="120">
        <v>13000</v>
      </c>
    </row>
    <row r="257" spans="2:8" x14ac:dyDescent="0.25">
      <c r="B257" s="122">
        <v>3</v>
      </c>
      <c r="C257" s="122"/>
      <c r="D257" s="125"/>
      <c r="E257" s="146" t="s">
        <v>58</v>
      </c>
      <c r="F257" s="123">
        <f>F258</f>
        <v>13000</v>
      </c>
      <c r="G257" s="123">
        <f>G258</f>
        <v>0</v>
      </c>
      <c r="H257" s="123">
        <f>H258</f>
        <v>13000</v>
      </c>
    </row>
    <row r="258" spans="2:8" x14ac:dyDescent="0.25">
      <c r="B258" s="122"/>
      <c r="C258" s="122">
        <v>32</v>
      </c>
      <c r="D258" s="125"/>
      <c r="E258" s="146" t="s">
        <v>65</v>
      </c>
      <c r="F258" s="123">
        <f>F259</f>
        <v>13000</v>
      </c>
      <c r="G258" s="123"/>
      <c r="H258" s="123">
        <f>F258+G258</f>
        <v>13000</v>
      </c>
    </row>
    <row r="259" spans="2:8" x14ac:dyDescent="0.25">
      <c r="B259" s="157"/>
      <c r="C259" s="157"/>
      <c r="D259" s="125">
        <v>323</v>
      </c>
      <c r="E259" s="147" t="s">
        <v>69</v>
      </c>
      <c r="F259" s="120">
        <v>13000</v>
      </c>
      <c r="G259" s="120"/>
      <c r="H259" s="120">
        <f>F259+G259</f>
        <v>13000</v>
      </c>
    </row>
    <row r="260" spans="2:8" ht="26.25" x14ac:dyDescent="0.25">
      <c r="B260" s="156"/>
      <c r="C260" s="156"/>
      <c r="D260" s="131"/>
      <c r="E260" s="158" t="s">
        <v>150</v>
      </c>
      <c r="F260" s="133">
        <f>F262</f>
        <v>4500</v>
      </c>
      <c r="G260" s="133">
        <f>G262</f>
        <v>0</v>
      </c>
      <c r="H260" s="133">
        <f>H262</f>
        <v>4500</v>
      </c>
    </row>
    <row r="261" spans="2:8" x14ac:dyDescent="0.25">
      <c r="B261" s="156"/>
      <c r="C261" s="156"/>
      <c r="D261" s="131"/>
      <c r="E261" s="159" t="s">
        <v>129</v>
      </c>
      <c r="F261" s="160">
        <v>4500</v>
      </c>
      <c r="G261" s="120"/>
      <c r="H261" s="120">
        <v>4500</v>
      </c>
    </row>
    <row r="262" spans="2:8" x14ac:dyDescent="0.25">
      <c r="B262" s="122">
        <v>3</v>
      </c>
      <c r="C262" s="122"/>
      <c r="D262" s="125"/>
      <c r="E262" s="146" t="s">
        <v>58</v>
      </c>
      <c r="F262" s="123">
        <f>F263</f>
        <v>4500</v>
      </c>
      <c r="G262" s="123">
        <f>G263</f>
        <v>0</v>
      </c>
      <c r="H262" s="123">
        <f>H263</f>
        <v>4500</v>
      </c>
    </row>
    <row r="263" spans="2:8" x14ac:dyDescent="0.25">
      <c r="B263" s="157"/>
      <c r="C263" s="122">
        <v>32</v>
      </c>
      <c r="D263" s="125"/>
      <c r="E263" s="146" t="s">
        <v>65</v>
      </c>
      <c r="F263" s="123">
        <f>F264</f>
        <v>4500</v>
      </c>
      <c r="G263" s="123"/>
      <c r="H263" s="123">
        <f>F263+G263</f>
        <v>4500</v>
      </c>
    </row>
    <row r="264" spans="2:8" x14ac:dyDescent="0.25">
      <c r="B264" s="161"/>
      <c r="C264" s="161"/>
      <c r="D264" s="162">
        <v>323</v>
      </c>
      <c r="E264" s="147" t="s">
        <v>69</v>
      </c>
      <c r="F264" s="120">
        <v>4500</v>
      </c>
      <c r="G264" s="120"/>
      <c r="H264" s="120">
        <f>F264+G264</f>
        <v>4500</v>
      </c>
    </row>
    <row r="265" spans="2:8" ht="26.25" x14ac:dyDescent="0.25">
      <c r="B265" s="163"/>
      <c r="C265" s="163"/>
      <c r="D265" s="164"/>
      <c r="E265" s="165" t="s">
        <v>151</v>
      </c>
      <c r="F265" s="133">
        <f>F267</f>
        <v>10000</v>
      </c>
      <c r="G265" s="133">
        <f>G267</f>
        <v>0</v>
      </c>
      <c r="H265" s="133">
        <f>H267</f>
        <v>10000</v>
      </c>
    </row>
    <row r="266" spans="2:8" x14ac:dyDescent="0.25">
      <c r="B266" s="166"/>
      <c r="C266" s="166"/>
      <c r="D266" s="167"/>
      <c r="E266" s="168" t="s">
        <v>129</v>
      </c>
      <c r="F266" s="160">
        <v>10000</v>
      </c>
      <c r="G266" s="120"/>
      <c r="H266" s="120">
        <v>10000</v>
      </c>
    </row>
    <row r="267" spans="2:8" x14ac:dyDescent="0.25">
      <c r="B267" s="169">
        <v>3</v>
      </c>
      <c r="C267" s="169"/>
      <c r="D267" s="149"/>
      <c r="E267" s="146" t="s">
        <v>58</v>
      </c>
      <c r="F267" s="123">
        <f>F268</f>
        <v>10000</v>
      </c>
      <c r="G267" s="123">
        <f>G268</f>
        <v>0</v>
      </c>
      <c r="H267" s="123">
        <f>H268</f>
        <v>10000</v>
      </c>
    </row>
    <row r="268" spans="2:8" x14ac:dyDescent="0.25">
      <c r="B268" s="122"/>
      <c r="C268" s="122">
        <v>32</v>
      </c>
      <c r="D268" s="125"/>
      <c r="E268" s="146" t="s">
        <v>65</v>
      </c>
      <c r="F268" s="123">
        <f>F269</f>
        <v>10000</v>
      </c>
      <c r="G268" s="123"/>
      <c r="H268" s="123">
        <f>F268+G268</f>
        <v>10000</v>
      </c>
    </row>
    <row r="269" spans="2:8" x14ac:dyDescent="0.25">
      <c r="B269" s="157"/>
      <c r="C269" s="157"/>
      <c r="D269" s="125">
        <v>323</v>
      </c>
      <c r="E269" s="147" t="s">
        <v>69</v>
      </c>
      <c r="F269" s="120">
        <v>10000</v>
      </c>
      <c r="G269" s="120"/>
      <c r="H269" s="120">
        <f>F269+G269</f>
        <v>10000</v>
      </c>
    </row>
    <row r="270" spans="2:8" ht="64.5" x14ac:dyDescent="0.25">
      <c r="B270" s="163"/>
      <c r="C270" s="163"/>
      <c r="D270" s="164"/>
      <c r="E270" s="165" t="s">
        <v>152</v>
      </c>
      <c r="F270" s="133">
        <f>F272</f>
        <v>0</v>
      </c>
      <c r="G270" s="133">
        <f>G272</f>
        <v>9000</v>
      </c>
      <c r="H270" s="133">
        <f>H272</f>
        <v>9000</v>
      </c>
    </row>
    <row r="271" spans="2:8" x14ac:dyDescent="0.25">
      <c r="B271" s="166"/>
      <c r="C271" s="166"/>
      <c r="D271" s="167"/>
      <c r="E271" s="168" t="s">
        <v>129</v>
      </c>
      <c r="F271" s="160">
        <v>0</v>
      </c>
      <c r="G271" s="120"/>
      <c r="H271" s="120">
        <v>9000</v>
      </c>
    </row>
    <row r="272" spans="2:8" x14ac:dyDescent="0.25">
      <c r="B272" s="169">
        <v>3</v>
      </c>
      <c r="C272" s="169"/>
      <c r="D272" s="149"/>
      <c r="E272" s="146" t="s">
        <v>58</v>
      </c>
      <c r="F272" s="123">
        <f>F273</f>
        <v>0</v>
      </c>
      <c r="G272" s="123">
        <f>G273</f>
        <v>9000</v>
      </c>
      <c r="H272" s="123">
        <f>H273</f>
        <v>9000</v>
      </c>
    </row>
    <row r="273" spans="2:8" x14ac:dyDescent="0.25">
      <c r="B273" s="122"/>
      <c r="C273" s="122">
        <v>32</v>
      </c>
      <c r="D273" s="125"/>
      <c r="E273" s="146" t="s">
        <v>65</v>
      </c>
      <c r="F273" s="123">
        <f>F274</f>
        <v>0</v>
      </c>
      <c r="G273" s="123">
        <f>G274</f>
        <v>9000</v>
      </c>
      <c r="H273" s="123">
        <f>F273+G273</f>
        <v>9000</v>
      </c>
    </row>
    <row r="274" spans="2:8" x14ac:dyDescent="0.25">
      <c r="B274" s="157"/>
      <c r="C274" s="157"/>
      <c r="D274" s="125">
        <v>323</v>
      </c>
      <c r="E274" s="147" t="s">
        <v>69</v>
      </c>
      <c r="F274" s="120"/>
      <c r="G274" s="120">
        <v>9000</v>
      </c>
      <c r="H274" s="120">
        <f>F274+G274</f>
        <v>9000</v>
      </c>
    </row>
    <row r="275" spans="2:8" ht="25.5" x14ac:dyDescent="0.25">
      <c r="B275" s="138"/>
      <c r="C275" s="138"/>
      <c r="D275" s="138"/>
      <c r="E275" s="170" t="s">
        <v>153</v>
      </c>
      <c r="F275" s="140">
        <f>F277</f>
        <v>227500</v>
      </c>
      <c r="G275" s="140">
        <f t="shared" ref="G275:H275" si="35">G277</f>
        <v>0</v>
      </c>
      <c r="H275" s="140">
        <f t="shared" si="35"/>
        <v>227500</v>
      </c>
    </row>
    <row r="276" spans="2:8" ht="25.5" x14ac:dyDescent="0.25">
      <c r="B276" s="65"/>
      <c r="C276" s="65"/>
      <c r="D276" s="65"/>
      <c r="E276" s="81" t="s">
        <v>154</v>
      </c>
      <c r="F276" s="123"/>
      <c r="G276" s="123"/>
      <c r="H276" s="123"/>
    </row>
    <row r="277" spans="2:8" ht="25.5" x14ac:dyDescent="0.25">
      <c r="B277" s="142"/>
      <c r="C277" s="142"/>
      <c r="D277" s="142"/>
      <c r="E277" s="171" t="s">
        <v>155</v>
      </c>
      <c r="F277" s="144">
        <f>F278+F283+F292+F297</f>
        <v>227500</v>
      </c>
      <c r="G277" s="144">
        <f>G278+G283+G292+G297</f>
        <v>0</v>
      </c>
      <c r="H277" s="144">
        <f>H278+H283+H292+H297</f>
        <v>227500</v>
      </c>
    </row>
    <row r="278" spans="2:8" x14ac:dyDescent="0.25">
      <c r="B278" s="79"/>
      <c r="C278" s="79"/>
      <c r="D278" s="172"/>
      <c r="E278" s="173" t="s">
        <v>156</v>
      </c>
      <c r="F278" s="117">
        <f>F280</f>
        <v>10000</v>
      </c>
      <c r="G278" s="117">
        <f>G280</f>
        <v>0</v>
      </c>
      <c r="H278" s="117">
        <f>H280</f>
        <v>10000</v>
      </c>
    </row>
    <row r="279" spans="2:8" x14ac:dyDescent="0.25">
      <c r="B279" s="79"/>
      <c r="C279" s="79"/>
      <c r="D279" s="172"/>
      <c r="E279" s="118" t="s">
        <v>129</v>
      </c>
      <c r="F279" s="174">
        <v>10000</v>
      </c>
      <c r="G279" s="175"/>
      <c r="H279" s="176">
        <v>10000</v>
      </c>
    </row>
    <row r="280" spans="2:8" x14ac:dyDescent="0.25">
      <c r="B280" s="122">
        <v>3</v>
      </c>
      <c r="C280" s="122"/>
      <c r="D280" s="122"/>
      <c r="E280" s="122" t="s">
        <v>58</v>
      </c>
      <c r="F280" s="123">
        <f>F281</f>
        <v>10000</v>
      </c>
      <c r="G280" s="123">
        <f t="shared" ref="G280" si="36">G281</f>
        <v>0</v>
      </c>
      <c r="H280" s="123">
        <f t="shared" ref="H280:H282" si="37">F280+G280</f>
        <v>10000</v>
      </c>
    </row>
    <row r="281" spans="2:8" x14ac:dyDescent="0.25">
      <c r="B281" s="122"/>
      <c r="C281" s="122">
        <v>38</v>
      </c>
      <c r="D281" s="122"/>
      <c r="E281" s="122" t="s">
        <v>81</v>
      </c>
      <c r="F281" s="123">
        <f>F282</f>
        <v>10000</v>
      </c>
      <c r="G281" s="123"/>
      <c r="H281" s="123">
        <f t="shared" si="37"/>
        <v>10000</v>
      </c>
    </row>
    <row r="282" spans="2:8" x14ac:dyDescent="0.25">
      <c r="B282" s="157"/>
      <c r="C282" s="157"/>
      <c r="D282" s="125">
        <v>381</v>
      </c>
      <c r="E282" s="147" t="s">
        <v>82</v>
      </c>
      <c r="F282" s="120">
        <v>10000</v>
      </c>
      <c r="G282" s="120"/>
      <c r="H282" s="120">
        <f t="shared" si="37"/>
        <v>10000</v>
      </c>
    </row>
    <row r="283" spans="2:8" x14ac:dyDescent="0.25">
      <c r="B283" s="79"/>
      <c r="C283" s="79"/>
      <c r="D283" s="172"/>
      <c r="E283" s="173" t="s">
        <v>157</v>
      </c>
      <c r="F283" s="117">
        <f>F286</f>
        <v>209000</v>
      </c>
      <c r="G283" s="117">
        <f>G286</f>
        <v>0</v>
      </c>
      <c r="H283" s="117">
        <f>H286</f>
        <v>209000</v>
      </c>
    </row>
    <row r="284" spans="2:8" x14ac:dyDescent="0.25">
      <c r="B284" s="79"/>
      <c r="C284" s="79"/>
      <c r="D284" s="172"/>
      <c r="E284" s="118" t="s">
        <v>140</v>
      </c>
      <c r="F284" s="177">
        <v>159000</v>
      </c>
      <c r="G284" s="175"/>
      <c r="H284" s="175">
        <v>159000</v>
      </c>
    </row>
    <row r="285" spans="2:8" x14ac:dyDescent="0.25">
      <c r="B285" s="79"/>
      <c r="C285" s="79"/>
      <c r="D285" s="172"/>
      <c r="E285" s="118" t="s">
        <v>135</v>
      </c>
      <c r="F285" s="175">
        <v>50000</v>
      </c>
      <c r="G285" s="175"/>
      <c r="H285" s="175">
        <v>50000</v>
      </c>
    </row>
    <row r="286" spans="2:8" x14ac:dyDescent="0.25">
      <c r="B286" s="122">
        <v>3</v>
      </c>
      <c r="C286" s="122"/>
      <c r="D286" s="122"/>
      <c r="E286" s="122" t="s">
        <v>58</v>
      </c>
      <c r="F286" s="123">
        <f>F287+F289</f>
        <v>209000</v>
      </c>
      <c r="G286" s="123">
        <f t="shared" ref="G286" si="38">G287+G289</f>
        <v>0</v>
      </c>
      <c r="H286" s="123">
        <f t="shared" ref="H286:H291" si="39">F286+G286</f>
        <v>209000</v>
      </c>
    </row>
    <row r="287" spans="2:8" ht="26.25" x14ac:dyDescent="0.25">
      <c r="B287" s="122"/>
      <c r="C287" s="122">
        <v>36</v>
      </c>
      <c r="D287" s="122"/>
      <c r="E287" s="146" t="s">
        <v>77</v>
      </c>
      <c r="F287" s="123">
        <f>F288</f>
        <v>40000</v>
      </c>
      <c r="G287" s="123"/>
      <c r="H287" s="123">
        <f t="shared" si="39"/>
        <v>40000</v>
      </c>
    </row>
    <row r="288" spans="2:8" x14ac:dyDescent="0.25">
      <c r="B288" s="122"/>
      <c r="C288" s="122"/>
      <c r="D288" s="125">
        <v>363</v>
      </c>
      <c r="E288" s="125" t="s">
        <v>78</v>
      </c>
      <c r="F288" s="120">
        <v>40000</v>
      </c>
      <c r="G288" s="120"/>
      <c r="H288" s="120">
        <f t="shared" si="39"/>
        <v>40000</v>
      </c>
    </row>
    <row r="289" spans="2:8" x14ac:dyDescent="0.25">
      <c r="B289" s="122"/>
      <c r="C289" s="122">
        <v>38</v>
      </c>
      <c r="D289" s="122"/>
      <c r="E289" s="122" t="s">
        <v>81</v>
      </c>
      <c r="F289" s="123">
        <f>F290+F291</f>
        <v>169000</v>
      </c>
      <c r="G289" s="123"/>
      <c r="H289" s="123">
        <f t="shared" si="39"/>
        <v>169000</v>
      </c>
    </row>
    <row r="290" spans="2:8" x14ac:dyDescent="0.25">
      <c r="B290" s="157"/>
      <c r="C290" s="157"/>
      <c r="D290" s="125">
        <v>381</v>
      </c>
      <c r="E290" s="147" t="s">
        <v>82</v>
      </c>
      <c r="F290" s="120">
        <v>69000</v>
      </c>
      <c r="G290" s="120"/>
      <c r="H290" s="120">
        <f t="shared" si="39"/>
        <v>69000</v>
      </c>
    </row>
    <row r="291" spans="2:8" x14ac:dyDescent="0.25">
      <c r="B291" s="157"/>
      <c r="C291" s="157"/>
      <c r="D291" s="125">
        <v>382</v>
      </c>
      <c r="E291" s="147" t="s">
        <v>83</v>
      </c>
      <c r="F291" s="120">
        <v>100000</v>
      </c>
      <c r="G291" s="120"/>
      <c r="H291" s="120">
        <f t="shared" si="39"/>
        <v>100000</v>
      </c>
    </row>
    <row r="292" spans="2:8" ht="26.25" x14ac:dyDescent="0.25">
      <c r="B292" s="79"/>
      <c r="C292" s="79"/>
      <c r="D292" s="79"/>
      <c r="E292" s="178" t="s">
        <v>158</v>
      </c>
      <c r="F292" s="117">
        <f>F294</f>
        <v>1000</v>
      </c>
      <c r="G292" s="117">
        <f>G294</f>
        <v>0</v>
      </c>
      <c r="H292" s="117">
        <f>H294</f>
        <v>1000</v>
      </c>
    </row>
    <row r="293" spans="2:8" x14ac:dyDescent="0.25">
      <c r="B293" s="79"/>
      <c r="C293" s="79"/>
      <c r="D293" s="79"/>
      <c r="E293" s="118" t="s">
        <v>129</v>
      </c>
      <c r="F293" s="134">
        <v>1000</v>
      </c>
      <c r="G293" s="95"/>
      <c r="H293" s="120">
        <v>1000</v>
      </c>
    </row>
    <row r="294" spans="2:8" x14ac:dyDescent="0.25">
      <c r="B294" s="122">
        <v>3</v>
      </c>
      <c r="C294" s="122"/>
      <c r="D294" s="122"/>
      <c r="E294" s="122" t="s">
        <v>58</v>
      </c>
      <c r="F294" s="123">
        <f>F295</f>
        <v>1000</v>
      </c>
      <c r="G294" s="123">
        <f t="shared" ref="G294" si="40">G295</f>
        <v>0</v>
      </c>
      <c r="H294" s="123">
        <f t="shared" ref="H294:H296" si="41">F294+G294</f>
        <v>1000</v>
      </c>
    </row>
    <row r="295" spans="2:8" x14ac:dyDescent="0.25">
      <c r="B295" s="122"/>
      <c r="C295" s="122">
        <v>38</v>
      </c>
      <c r="D295" s="122"/>
      <c r="E295" s="122" t="s">
        <v>81</v>
      </c>
      <c r="F295" s="123">
        <f>F296</f>
        <v>1000</v>
      </c>
      <c r="G295" s="123"/>
      <c r="H295" s="123">
        <f t="shared" si="41"/>
        <v>1000</v>
      </c>
    </row>
    <row r="296" spans="2:8" x14ac:dyDescent="0.25">
      <c r="B296" s="157"/>
      <c r="C296" s="157"/>
      <c r="D296" s="125">
        <v>381</v>
      </c>
      <c r="E296" s="147" t="s">
        <v>82</v>
      </c>
      <c r="F296" s="120">
        <v>1000</v>
      </c>
      <c r="G296" s="120"/>
      <c r="H296" s="120">
        <f t="shared" si="41"/>
        <v>1000</v>
      </c>
    </row>
    <row r="297" spans="2:8" x14ac:dyDescent="0.25">
      <c r="B297" s="79"/>
      <c r="C297" s="79"/>
      <c r="D297" s="79"/>
      <c r="E297" s="179" t="s">
        <v>159</v>
      </c>
      <c r="F297" s="117">
        <f>F299</f>
        <v>7500</v>
      </c>
      <c r="G297" s="117">
        <f>G299</f>
        <v>0</v>
      </c>
      <c r="H297" s="117">
        <f>H299</f>
        <v>7500</v>
      </c>
    </row>
    <row r="298" spans="2:8" x14ac:dyDescent="0.25">
      <c r="B298" s="79"/>
      <c r="C298" s="79"/>
      <c r="D298" s="79"/>
      <c r="E298" s="118" t="s">
        <v>129</v>
      </c>
      <c r="F298" s="119">
        <v>7500</v>
      </c>
      <c r="G298" s="95"/>
      <c r="H298" s="120">
        <v>7500</v>
      </c>
    </row>
    <row r="299" spans="2:8" x14ac:dyDescent="0.25">
      <c r="B299" s="122">
        <v>3</v>
      </c>
      <c r="C299" s="122"/>
      <c r="D299" s="122"/>
      <c r="E299" s="122" t="s">
        <v>58</v>
      </c>
      <c r="F299" s="123">
        <f>F300</f>
        <v>7500</v>
      </c>
      <c r="G299" s="123">
        <f t="shared" ref="G299" si="42">G300</f>
        <v>0</v>
      </c>
      <c r="H299" s="123">
        <f t="shared" ref="H299:H301" si="43">F299+G299</f>
        <v>7500</v>
      </c>
    </row>
    <row r="300" spans="2:8" x14ac:dyDescent="0.25">
      <c r="B300" s="122"/>
      <c r="C300" s="122">
        <v>38</v>
      </c>
      <c r="D300" s="122"/>
      <c r="E300" s="122" t="s">
        <v>81</v>
      </c>
      <c r="F300" s="123">
        <f>F301</f>
        <v>7500</v>
      </c>
      <c r="G300" s="123"/>
      <c r="H300" s="123">
        <f t="shared" si="43"/>
        <v>7500</v>
      </c>
    </row>
    <row r="301" spans="2:8" x14ac:dyDescent="0.25">
      <c r="B301" s="157"/>
      <c r="C301" s="157"/>
      <c r="D301" s="125">
        <v>381</v>
      </c>
      <c r="E301" s="147" t="s">
        <v>82</v>
      </c>
      <c r="F301" s="120">
        <v>7500</v>
      </c>
      <c r="G301" s="120"/>
      <c r="H301" s="120">
        <f t="shared" si="43"/>
        <v>7500</v>
      </c>
    </row>
    <row r="302" spans="2:8" ht="25.5" x14ac:dyDescent="0.25">
      <c r="B302" s="180"/>
      <c r="C302" s="180"/>
      <c r="D302" s="180"/>
      <c r="E302" s="181" t="s">
        <v>160</v>
      </c>
      <c r="F302" s="140">
        <f>F304</f>
        <v>1072756</v>
      </c>
      <c r="G302" s="140">
        <f>G304</f>
        <v>-124000</v>
      </c>
      <c r="H302" s="140">
        <f t="shared" ref="H302" si="44">H304</f>
        <v>948756</v>
      </c>
    </row>
    <row r="303" spans="2:8" ht="25.5" x14ac:dyDescent="0.25">
      <c r="B303" s="122"/>
      <c r="C303" s="122"/>
      <c r="D303" s="122"/>
      <c r="E303" s="182" t="s">
        <v>161</v>
      </c>
      <c r="F303" s="123"/>
      <c r="G303" s="123"/>
      <c r="H303" s="123"/>
    </row>
    <row r="304" spans="2:8" ht="25.5" x14ac:dyDescent="0.25">
      <c r="B304" s="183"/>
      <c r="C304" s="183"/>
      <c r="D304" s="183"/>
      <c r="E304" s="184" t="s">
        <v>162</v>
      </c>
      <c r="F304" s="144">
        <f>F305+F312+F317+F326+F337+F342+F348+F355+F360+F366+F371</f>
        <v>1072756</v>
      </c>
      <c r="G304" s="144">
        <f>G305+G312+G317+G326+G337+G348+G342+G355+G360+G366+G371</f>
        <v>-124000</v>
      </c>
      <c r="H304" s="144">
        <f>H305+H312+H317+H326+H337+H348+H342+H355+H360+H366+H371</f>
        <v>948756</v>
      </c>
    </row>
    <row r="305" spans="2:8" x14ac:dyDescent="0.25">
      <c r="B305" s="128"/>
      <c r="C305" s="128"/>
      <c r="D305" s="128"/>
      <c r="E305" s="130" t="s">
        <v>163</v>
      </c>
      <c r="F305" s="117">
        <f>F307</f>
        <v>145000</v>
      </c>
      <c r="G305" s="117">
        <f>G307</f>
        <v>0</v>
      </c>
      <c r="H305" s="117">
        <f>H307</f>
        <v>145000</v>
      </c>
    </row>
    <row r="306" spans="2:8" x14ac:dyDescent="0.25">
      <c r="B306" s="128"/>
      <c r="C306" s="128"/>
      <c r="D306" s="128"/>
      <c r="E306" s="118" t="s">
        <v>135</v>
      </c>
      <c r="F306" s="134">
        <v>145000</v>
      </c>
      <c r="G306" s="95"/>
      <c r="H306" s="120">
        <v>145000</v>
      </c>
    </row>
    <row r="307" spans="2:8" x14ac:dyDescent="0.25">
      <c r="B307" s="122">
        <v>3</v>
      </c>
      <c r="C307" s="122"/>
      <c r="D307" s="122"/>
      <c r="E307" s="122" t="s">
        <v>58</v>
      </c>
      <c r="F307" s="123">
        <f>F308+F310</f>
        <v>145000</v>
      </c>
      <c r="G307" s="123">
        <f t="shared" ref="G307" si="45">G308+G310</f>
        <v>0</v>
      </c>
      <c r="H307" s="123">
        <f t="shared" ref="H307:H311" si="46">F307+G307</f>
        <v>145000</v>
      </c>
    </row>
    <row r="308" spans="2:8" x14ac:dyDescent="0.25">
      <c r="B308" s="122"/>
      <c r="C308" s="122">
        <v>35</v>
      </c>
      <c r="D308" s="122"/>
      <c r="E308" s="122" t="s">
        <v>75</v>
      </c>
      <c r="F308" s="123">
        <f>F309</f>
        <v>140000</v>
      </c>
      <c r="G308" s="123"/>
      <c r="H308" s="123">
        <f t="shared" si="46"/>
        <v>140000</v>
      </c>
    </row>
    <row r="309" spans="2:8" x14ac:dyDescent="0.25">
      <c r="B309" s="157"/>
      <c r="C309" s="157"/>
      <c r="D309" s="125">
        <v>352</v>
      </c>
      <c r="E309" s="147" t="s">
        <v>164</v>
      </c>
      <c r="F309" s="120">
        <v>140000</v>
      </c>
      <c r="G309" s="120"/>
      <c r="H309" s="120">
        <f t="shared" si="46"/>
        <v>140000</v>
      </c>
    </row>
    <row r="310" spans="2:8" x14ac:dyDescent="0.25">
      <c r="B310" s="157"/>
      <c r="C310" s="122">
        <v>38</v>
      </c>
      <c r="D310" s="125"/>
      <c r="E310" s="146" t="s">
        <v>81</v>
      </c>
      <c r="F310" s="123">
        <f>F311</f>
        <v>5000</v>
      </c>
      <c r="G310" s="123"/>
      <c r="H310" s="123">
        <f t="shared" si="46"/>
        <v>5000</v>
      </c>
    </row>
    <row r="311" spans="2:8" ht="26.25" x14ac:dyDescent="0.25">
      <c r="B311" s="65"/>
      <c r="C311" s="65"/>
      <c r="D311" s="65">
        <v>381</v>
      </c>
      <c r="E311" s="66" t="s">
        <v>165</v>
      </c>
      <c r="F311" s="120">
        <v>5000</v>
      </c>
      <c r="G311" s="120"/>
      <c r="H311" s="120">
        <f t="shared" si="46"/>
        <v>5000</v>
      </c>
    </row>
    <row r="312" spans="2:8" x14ac:dyDescent="0.25">
      <c r="B312" s="185"/>
      <c r="C312" s="186"/>
      <c r="D312" s="186"/>
      <c r="E312" s="187" t="s">
        <v>166</v>
      </c>
      <c r="F312" s="188">
        <f>F314</f>
        <v>30000</v>
      </c>
      <c r="G312" s="188">
        <f>G314</f>
        <v>0</v>
      </c>
      <c r="H312" s="188">
        <f>H314</f>
        <v>30000</v>
      </c>
    </row>
    <row r="313" spans="2:8" x14ac:dyDescent="0.25">
      <c r="B313" s="189"/>
      <c r="C313" s="131"/>
      <c r="D313" s="131"/>
      <c r="E313" s="118" t="s">
        <v>135</v>
      </c>
      <c r="F313" s="134">
        <v>10000</v>
      </c>
      <c r="G313" s="120"/>
      <c r="H313" s="120">
        <v>30000</v>
      </c>
    </row>
    <row r="314" spans="2:8" x14ac:dyDescent="0.25">
      <c r="B314" s="190">
        <v>3</v>
      </c>
      <c r="C314" s="190"/>
      <c r="D314" s="190"/>
      <c r="E314" s="190" t="s">
        <v>58</v>
      </c>
      <c r="F314" s="123">
        <f t="shared" ref="F314:G315" si="47">F315</f>
        <v>30000</v>
      </c>
      <c r="G314" s="123">
        <f t="shared" si="47"/>
        <v>0</v>
      </c>
      <c r="H314" s="123">
        <f t="shared" ref="H314:H316" si="48">F314+G314</f>
        <v>30000</v>
      </c>
    </row>
    <row r="315" spans="2:8" x14ac:dyDescent="0.25">
      <c r="B315" s="190"/>
      <c r="C315" s="190">
        <v>37</v>
      </c>
      <c r="D315" s="190"/>
      <c r="E315" s="190" t="s">
        <v>79</v>
      </c>
      <c r="F315" s="123">
        <f t="shared" si="47"/>
        <v>30000</v>
      </c>
      <c r="G315" s="123">
        <f>G316</f>
        <v>0</v>
      </c>
      <c r="H315" s="123">
        <f t="shared" si="48"/>
        <v>30000</v>
      </c>
    </row>
    <row r="316" spans="2:8" x14ac:dyDescent="0.25">
      <c r="B316" s="191"/>
      <c r="C316" s="125"/>
      <c r="D316" s="125">
        <v>372</v>
      </c>
      <c r="E316" s="125" t="s">
        <v>167</v>
      </c>
      <c r="F316" s="120">
        <v>30000</v>
      </c>
      <c r="G316" s="120"/>
      <c r="H316" s="120">
        <f t="shared" si="48"/>
        <v>30000</v>
      </c>
    </row>
    <row r="317" spans="2:8" ht="26.25" x14ac:dyDescent="0.25">
      <c r="B317" s="128"/>
      <c r="C317" s="128"/>
      <c r="D317" s="128"/>
      <c r="E317" s="130" t="s">
        <v>168</v>
      </c>
      <c r="F317" s="117">
        <f>F321</f>
        <v>152000</v>
      </c>
      <c r="G317" s="117">
        <f>G321</f>
        <v>0</v>
      </c>
      <c r="H317" s="117">
        <f>H321</f>
        <v>152000</v>
      </c>
    </row>
    <row r="318" spans="2:8" x14ac:dyDescent="0.25">
      <c r="B318" s="128"/>
      <c r="C318" s="128"/>
      <c r="D318" s="128"/>
      <c r="E318" s="118" t="s">
        <v>140</v>
      </c>
      <c r="F318" s="134">
        <v>62000</v>
      </c>
      <c r="G318" s="120"/>
      <c r="H318" s="120">
        <v>50000</v>
      </c>
    </row>
    <row r="319" spans="2:8" x14ac:dyDescent="0.25">
      <c r="B319" s="128"/>
      <c r="C319" s="128"/>
      <c r="D319" s="128"/>
      <c r="E319" s="118" t="s">
        <v>135</v>
      </c>
      <c r="F319" s="134"/>
      <c r="G319" s="120"/>
      <c r="H319" s="120">
        <v>12000</v>
      </c>
    </row>
    <row r="320" spans="2:8" x14ac:dyDescent="0.25">
      <c r="B320" s="128"/>
      <c r="C320" s="128"/>
      <c r="D320" s="128"/>
      <c r="E320" s="118" t="s">
        <v>169</v>
      </c>
      <c r="F320" s="134">
        <v>90000</v>
      </c>
      <c r="G320" s="120"/>
      <c r="H320" s="120">
        <v>90000</v>
      </c>
    </row>
    <row r="321" spans="2:8" x14ac:dyDescent="0.25">
      <c r="B321" s="122">
        <v>3</v>
      </c>
      <c r="C321" s="122"/>
      <c r="D321" s="122"/>
      <c r="E321" s="122" t="s">
        <v>58</v>
      </c>
      <c r="F321" s="123">
        <f>F322</f>
        <v>152000</v>
      </c>
      <c r="G321" s="123">
        <f t="shared" ref="G321" si="49">G322</f>
        <v>0</v>
      </c>
      <c r="H321" s="123">
        <f t="shared" ref="H321:H325" si="50">F321+G321</f>
        <v>152000</v>
      </c>
    </row>
    <row r="322" spans="2:8" x14ac:dyDescent="0.25">
      <c r="B322" s="122"/>
      <c r="C322" s="122">
        <v>32</v>
      </c>
      <c r="D322" s="122"/>
      <c r="E322" s="122" t="s">
        <v>65</v>
      </c>
      <c r="F322" s="123">
        <f>F323+F324+F325</f>
        <v>152000</v>
      </c>
      <c r="G322" s="123"/>
      <c r="H322" s="123">
        <f t="shared" si="50"/>
        <v>152000</v>
      </c>
    </row>
    <row r="323" spans="2:8" x14ac:dyDescent="0.25">
      <c r="B323" s="125"/>
      <c r="C323" s="125"/>
      <c r="D323" s="125">
        <v>322</v>
      </c>
      <c r="E323" s="125" t="s">
        <v>67</v>
      </c>
      <c r="F323" s="120">
        <v>7000</v>
      </c>
      <c r="G323" s="120"/>
      <c r="H323" s="120">
        <f t="shared" si="50"/>
        <v>7000</v>
      </c>
    </row>
    <row r="324" spans="2:8" x14ac:dyDescent="0.25">
      <c r="B324" s="125"/>
      <c r="C324" s="125"/>
      <c r="D324" s="125">
        <v>323</v>
      </c>
      <c r="E324" s="125" t="s">
        <v>69</v>
      </c>
      <c r="F324" s="120">
        <v>140000</v>
      </c>
      <c r="G324" s="120"/>
      <c r="H324" s="120">
        <f t="shared" si="50"/>
        <v>140000</v>
      </c>
    </row>
    <row r="325" spans="2:8" x14ac:dyDescent="0.25">
      <c r="B325" s="65"/>
      <c r="C325" s="65"/>
      <c r="D325" s="65">
        <v>329</v>
      </c>
      <c r="E325" s="66" t="s">
        <v>71</v>
      </c>
      <c r="F325" s="120">
        <v>5000</v>
      </c>
      <c r="G325" s="120"/>
      <c r="H325" s="120">
        <f t="shared" si="50"/>
        <v>5000</v>
      </c>
    </row>
    <row r="326" spans="2:8" x14ac:dyDescent="0.25">
      <c r="B326" s="128"/>
      <c r="C326" s="128"/>
      <c r="D326" s="128"/>
      <c r="E326" s="130" t="s">
        <v>170</v>
      </c>
      <c r="F326" s="117">
        <f>F329</f>
        <v>35856</v>
      </c>
      <c r="G326" s="117">
        <f>G329+G334</f>
        <v>6000</v>
      </c>
      <c r="H326" s="117">
        <f>H329+H334</f>
        <v>41856</v>
      </c>
    </row>
    <row r="327" spans="2:8" x14ac:dyDescent="0.25">
      <c r="B327" s="128"/>
      <c r="C327" s="128"/>
      <c r="D327" s="128"/>
      <c r="E327" s="118" t="s">
        <v>129</v>
      </c>
      <c r="F327" s="134">
        <v>5856</v>
      </c>
      <c r="G327" s="120"/>
      <c r="H327" s="120"/>
    </row>
    <row r="328" spans="2:8" x14ac:dyDescent="0.25">
      <c r="B328" s="128"/>
      <c r="C328" s="128"/>
      <c r="D328" s="128"/>
      <c r="E328" s="118" t="s">
        <v>171</v>
      </c>
      <c r="F328" s="134">
        <v>30000</v>
      </c>
      <c r="G328" s="120"/>
      <c r="H328" s="120">
        <v>41856</v>
      </c>
    </row>
    <row r="329" spans="2:8" x14ac:dyDescent="0.25">
      <c r="B329" s="122">
        <v>3</v>
      </c>
      <c r="C329" s="122"/>
      <c r="D329" s="122"/>
      <c r="E329" s="122" t="s">
        <v>58</v>
      </c>
      <c r="F329" s="123">
        <f>F330</f>
        <v>35856</v>
      </c>
      <c r="G329" s="123">
        <f t="shared" ref="G329" si="51">G330</f>
        <v>2000</v>
      </c>
      <c r="H329" s="123">
        <f t="shared" ref="H329:H336" si="52">F329+G329</f>
        <v>37856</v>
      </c>
    </row>
    <row r="330" spans="2:8" x14ac:dyDescent="0.25">
      <c r="B330" s="122"/>
      <c r="C330" s="122">
        <v>32</v>
      </c>
      <c r="D330" s="122"/>
      <c r="E330" s="122" t="s">
        <v>65</v>
      </c>
      <c r="F330" s="123">
        <f>F331+F332+F333</f>
        <v>35856</v>
      </c>
      <c r="G330" s="123">
        <f>G331+G332+G333</f>
        <v>2000</v>
      </c>
      <c r="H330" s="123">
        <f t="shared" si="52"/>
        <v>37856</v>
      </c>
    </row>
    <row r="331" spans="2:8" x14ac:dyDescent="0.25">
      <c r="B331" s="157"/>
      <c r="C331" s="157"/>
      <c r="D331" s="125">
        <v>322</v>
      </c>
      <c r="E331" s="125" t="s">
        <v>67</v>
      </c>
      <c r="F331" s="120">
        <v>10000</v>
      </c>
      <c r="G331" s="120"/>
      <c r="H331" s="120">
        <f t="shared" si="52"/>
        <v>10000</v>
      </c>
    </row>
    <row r="332" spans="2:8" x14ac:dyDescent="0.25">
      <c r="B332" s="65"/>
      <c r="C332" s="65"/>
      <c r="D332" s="65">
        <v>323</v>
      </c>
      <c r="E332" s="65" t="s">
        <v>69</v>
      </c>
      <c r="F332" s="192">
        <v>20856</v>
      </c>
      <c r="G332" s="120">
        <v>2000</v>
      </c>
      <c r="H332" s="120">
        <f t="shared" si="52"/>
        <v>22856</v>
      </c>
    </row>
    <row r="333" spans="2:8" x14ac:dyDescent="0.25">
      <c r="B333" s="65"/>
      <c r="C333" s="65"/>
      <c r="D333" s="65">
        <v>329</v>
      </c>
      <c r="E333" s="66" t="s">
        <v>71</v>
      </c>
      <c r="F333" s="193">
        <v>5000</v>
      </c>
      <c r="G333" s="120"/>
      <c r="H333" s="120">
        <f t="shared" si="52"/>
        <v>5000</v>
      </c>
    </row>
    <row r="334" spans="2:8" ht="26.25" x14ac:dyDescent="0.25">
      <c r="B334" s="61">
        <v>4</v>
      </c>
      <c r="C334" s="61"/>
      <c r="D334" s="61"/>
      <c r="E334" s="70" t="s">
        <v>84</v>
      </c>
      <c r="F334" s="194"/>
      <c r="G334" s="123">
        <f>G335</f>
        <v>4000</v>
      </c>
      <c r="H334" s="123">
        <f t="shared" si="52"/>
        <v>4000</v>
      </c>
    </row>
    <row r="335" spans="2:8" ht="27" customHeight="1" x14ac:dyDescent="0.25">
      <c r="B335" s="61"/>
      <c r="C335" s="61">
        <v>42</v>
      </c>
      <c r="D335" s="61"/>
      <c r="E335" s="70" t="s">
        <v>172</v>
      </c>
      <c r="F335" s="194"/>
      <c r="G335" s="123">
        <f>G336</f>
        <v>4000</v>
      </c>
      <c r="H335" s="123">
        <f t="shared" si="52"/>
        <v>4000</v>
      </c>
    </row>
    <row r="336" spans="2:8" x14ac:dyDescent="0.25">
      <c r="B336" s="65"/>
      <c r="C336" s="65"/>
      <c r="D336" s="65">
        <v>422</v>
      </c>
      <c r="E336" s="66" t="s">
        <v>91</v>
      </c>
      <c r="F336" s="193"/>
      <c r="G336" s="120">
        <v>4000</v>
      </c>
      <c r="H336" s="120">
        <f t="shared" si="52"/>
        <v>4000</v>
      </c>
    </row>
    <row r="337" spans="2:8" x14ac:dyDescent="0.25">
      <c r="B337" s="79"/>
      <c r="C337" s="79"/>
      <c r="D337" s="79"/>
      <c r="E337" s="195" t="s">
        <v>173</v>
      </c>
      <c r="F337" s="196">
        <f>F339</f>
        <v>5000</v>
      </c>
      <c r="G337" s="133">
        <f>G339</f>
        <v>0</v>
      </c>
      <c r="H337" s="133">
        <f>H339</f>
        <v>5000</v>
      </c>
    </row>
    <row r="338" spans="2:8" x14ac:dyDescent="0.25">
      <c r="B338" s="73"/>
      <c r="C338" s="73"/>
      <c r="D338" s="73"/>
      <c r="E338" s="197" t="s">
        <v>140</v>
      </c>
      <c r="F338" s="119">
        <v>5000</v>
      </c>
      <c r="G338" s="120"/>
      <c r="H338" s="120">
        <v>5000</v>
      </c>
    </row>
    <row r="339" spans="2:8" x14ac:dyDescent="0.25">
      <c r="B339" s="61">
        <v>3</v>
      </c>
      <c r="C339" s="61"/>
      <c r="D339" s="61"/>
      <c r="E339" s="70" t="s">
        <v>58</v>
      </c>
      <c r="F339" s="198">
        <f>F340</f>
        <v>5000</v>
      </c>
      <c r="G339" s="160">
        <f t="shared" ref="G339" si="53">G340</f>
        <v>0</v>
      </c>
      <c r="H339" s="160">
        <f t="shared" ref="H339:H341" si="54">F339+G339</f>
        <v>5000</v>
      </c>
    </row>
    <row r="340" spans="2:8" x14ac:dyDescent="0.25">
      <c r="B340" s="61"/>
      <c r="C340" s="61">
        <v>32</v>
      </c>
      <c r="D340" s="61"/>
      <c r="E340" s="70" t="s">
        <v>65</v>
      </c>
      <c r="F340" s="123">
        <f>F341</f>
        <v>5000</v>
      </c>
      <c r="G340" s="123"/>
      <c r="H340" s="123">
        <f t="shared" si="54"/>
        <v>5000</v>
      </c>
    </row>
    <row r="341" spans="2:8" x14ac:dyDescent="0.25">
      <c r="B341" s="65"/>
      <c r="C341" s="65"/>
      <c r="D341" s="65">
        <v>323</v>
      </c>
      <c r="E341" s="65" t="s">
        <v>69</v>
      </c>
      <c r="F341" s="120">
        <v>5000</v>
      </c>
      <c r="G341" s="120"/>
      <c r="H341" s="120">
        <f t="shared" si="54"/>
        <v>5000</v>
      </c>
    </row>
    <row r="342" spans="2:8" ht="26.25" x14ac:dyDescent="0.25">
      <c r="B342" s="199"/>
      <c r="C342" s="199"/>
      <c r="D342" s="200"/>
      <c r="E342" s="201" t="s">
        <v>174</v>
      </c>
      <c r="F342" s="202">
        <f>F345</f>
        <v>85000</v>
      </c>
      <c r="G342" s="202">
        <f t="shared" ref="G342:H342" si="55">G345</f>
        <v>0</v>
      </c>
      <c r="H342" s="202">
        <f t="shared" si="55"/>
        <v>85000</v>
      </c>
    </row>
    <row r="343" spans="2:8" x14ac:dyDescent="0.25">
      <c r="B343" s="199"/>
      <c r="C343" s="199"/>
      <c r="D343" s="200"/>
      <c r="E343" s="203" t="s">
        <v>175</v>
      </c>
      <c r="F343" s="204"/>
      <c r="G343" s="204"/>
      <c r="H343" s="204">
        <v>65000</v>
      </c>
    </row>
    <row r="344" spans="2:8" x14ac:dyDescent="0.25">
      <c r="B344" s="205"/>
      <c r="C344" s="205"/>
      <c r="D344" s="206"/>
      <c r="E344" s="207" t="s">
        <v>135</v>
      </c>
      <c r="F344" s="204">
        <v>40000</v>
      </c>
      <c r="G344" s="204"/>
      <c r="H344" s="204">
        <v>20000</v>
      </c>
    </row>
    <row r="345" spans="2:8" ht="26.25" x14ac:dyDescent="0.25">
      <c r="B345" s="208">
        <v>4</v>
      </c>
      <c r="C345" s="208"/>
      <c r="D345" s="208"/>
      <c r="E345" s="209" t="s">
        <v>84</v>
      </c>
      <c r="F345" s="210">
        <f>F346</f>
        <v>85000</v>
      </c>
      <c r="G345" s="210">
        <f>G346</f>
        <v>0</v>
      </c>
      <c r="H345" s="210">
        <f t="shared" ref="H345:H347" si="56">F345+G345</f>
        <v>85000</v>
      </c>
    </row>
    <row r="346" spans="2:8" ht="26.25" x14ac:dyDescent="0.25">
      <c r="B346" s="208"/>
      <c r="C346" s="208">
        <v>42</v>
      </c>
      <c r="D346" s="208"/>
      <c r="E346" s="209" t="s">
        <v>176</v>
      </c>
      <c r="F346" s="210">
        <f>F347</f>
        <v>85000</v>
      </c>
      <c r="G346" s="211">
        <f>G347</f>
        <v>0</v>
      </c>
      <c r="H346" s="211">
        <f t="shared" si="56"/>
        <v>85000</v>
      </c>
    </row>
    <row r="347" spans="2:8" x14ac:dyDescent="0.25">
      <c r="B347" s="212"/>
      <c r="C347" s="213"/>
      <c r="D347" s="213">
        <v>426</v>
      </c>
      <c r="E347" s="214" t="s">
        <v>92</v>
      </c>
      <c r="F347" s="215">
        <v>85000</v>
      </c>
      <c r="G347" s="215"/>
      <c r="H347" s="215">
        <f t="shared" si="56"/>
        <v>85000</v>
      </c>
    </row>
    <row r="348" spans="2:8" ht="26.25" x14ac:dyDescent="0.25">
      <c r="B348" s="199"/>
      <c r="C348" s="199"/>
      <c r="D348" s="200"/>
      <c r="E348" s="216" t="s">
        <v>177</v>
      </c>
      <c r="F348" s="202">
        <f>F352</f>
        <v>85000</v>
      </c>
      <c r="G348" s="202">
        <f t="shared" ref="G348:H348" si="57">G352</f>
        <v>0</v>
      </c>
      <c r="H348" s="202">
        <f t="shared" si="57"/>
        <v>85000</v>
      </c>
    </row>
    <row r="349" spans="2:8" x14ac:dyDescent="0.25">
      <c r="B349" s="199"/>
      <c r="C349" s="199"/>
      <c r="D349" s="200"/>
      <c r="E349" s="217" t="s">
        <v>178</v>
      </c>
      <c r="F349" s="204">
        <v>5000</v>
      </c>
      <c r="G349" s="204"/>
      <c r="H349" s="204">
        <v>25000</v>
      </c>
    </row>
    <row r="350" spans="2:8" x14ac:dyDescent="0.25">
      <c r="B350" s="199"/>
      <c r="C350" s="199"/>
      <c r="D350" s="200"/>
      <c r="E350" s="217" t="s">
        <v>135</v>
      </c>
      <c r="F350" s="204">
        <v>25100</v>
      </c>
      <c r="G350" s="204"/>
      <c r="H350" s="204">
        <v>30000</v>
      </c>
    </row>
    <row r="351" spans="2:8" x14ac:dyDescent="0.25">
      <c r="B351" s="205"/>
      <c r="C351" s="205"/>
      <c r="D351" s="206"/>
      <c r="E351" s="207" t="s">
        <v>129</v>
      </c>
      <c r="F351" s="204">
        <v>14900</v>
      </c>
      <c r="G351" s="204"/>
      <c r="H351" s="204">
        <v>30000</v>
      </c>
    </row>
    <row r="352" spans="2:8" x14ac:dyDescent="0.25">
      <c r="B352" s="208">
        <v>3</v>
      </c>
      <c r="C352" s="208"/>
      <c r="D352" s="208"/>
      <c r="E352" s="209" t="s">
        <v>58</v>
      </c>
      <c r="F352" s="210">
        <f>F353</f>
        <v>85000</v>
      </c>
      <c r="G352" s="210">
        <f>G353</f>
        <v>0</v>
      </c>
      <c r="H352" s="210">
        <f t="shared" ref="H352:H354" si="58">F352+G352</f>
        <v>85000</v>
      </c>
    </row>
    <row r="353" spans="2:8" x14ac:dyDescent="0.25">
      <c r="B353" s="208"/>
      <c r="C353" s="208">
        <v>32</v>
      </c>
      <c r="D353" s="208"/>
      <c r="E353" s="209" t="s">
        <v>179</v>
      </c>
      <c r="F353" s="210">
        <f>F354</f>
        <v>85000</v>
      </c>
      <c r="G353" s="211">
        <f>G354</f>
        <v>0</v>
      </c>
      <c r="H353" s="211">
        <f t="shared" si="58"/>
        <v>85000</v>
      </c>
    </row>
    <row r="354" spans="2:8" x14ac:dyDescent="0.25">
      <c r="B354" s="212"/>
      <c r="C354" s="213"/>
      <c r="D354" s="213">
        <v>323</v>
      </c>
      <c r="E354" s="214" t="s">
        <v>69</v>
      </c>
      <c r="F354" s="215">
        <v>85000</v>
      </c>
      <c r="G354" s="215"/>
      <c r="H354" s="215">
        <f t="shared" si="58"/>
        <v>85000</v>
      </c>
    </row>
    <row r="355" spans="2:8" ht="39" x14ac:dyDescent="0.25">
      <c r="B355" s="218"/>
      <c r="C355" s="219"/>
      <c r="D355" s="220"/>
      <c r="E355" s="158" t="s">
        <v>180</v>
      </c>
      <c r="F355" s="221">
        <f>F357</f>
        <v>10000</v>
      </c>
      <c r="G355" s="221">
        <f t="shared" ref="G355:H355" si="59">G357</f>
        <v>0</v>
      </c>
      <c r="H355" s="221">
        <f t="shared" si="59"/>
        <v>10000</v>
      </c>
    </row>
    <row r="356" spans="2:8" x14ac:dyDescent="0.25">
      <c r="B356" s="222"/>
      <c r="C356" s="186"/>
      <c r="D356" s="186"/>
      <c r="E356" s="207" t="s">
        <v>129</v>
      </c>
      <c r="F356" s="215">
        <v>10000</v>
      </c>
      <c r="G356" s="215"/>
      <c r="H356" s="215">
        <v>10000</v>
      </c>
    </row>
    <row r="357" spans="2:8" x14ac:dyDescent="0.25">
      <c r="B357" s="208">
        <v>3</v>
      </c>
      <c r="C357" s="208"/>
      <c r="D357" s="208"/>
      <c r="E357" s="209" t="s">
        <v>58</v>
      </c>
      <c r="F357" s="211">
        <f>F358</f>
        <v>10000</v>
      </c>
      <c r="G357" s="211">
        <f>G358</f>
        <v>0</v>
      </c>
      <c r="H357" s="211">
        <f t="shared" ref="H357:H359" si="60">F357+G357</f>
        <v>10000</v>
      </c>
    </row>
    <row r="358" spans="2:8" x14ac:dyDescent="0.25">
      <c r="B358" s="208"/>
      <c r="C358" s="208">
        <v>32</v>
      </c>
      <c r="D358" s="208"/>
      <c r="E358" s="209" t="s">
        <v>179</v>
      </c>
      <c r="F358" s="211">
        <f>F359</f>
        <v>10000</v>
      </c>
      <c r="G358" s="211"/>
      <c r="H358" s="211">
        <f t="shared" si="60"/>
        <v>10000</v>
      </c>
    </row>
    <row r="359" spans="2:8" x14ac:dyDescent="0.25">
      <c r="B359" s="212"/>
      <c r="C359" s="213"/>
      <c r="D359" s="213">
        <v>323</v>
      </c>
      <c r="E359" s="214" t="s">
        <v>69</v>
      </c>
      <c r="F359" s="215">
        <v>10000</v>
      </c>
      <c r="G359" s="215"/>
      <c r="H359" s="215">
        <f t="shared" si="60"/>
        <v>10000</v>
      </c>
    </row>
    <row r="360" spans="2:8" ht="26.25" x14ac:dyDescent="0.25">
      <c r="B360" s="222"/>
      <c r="C360" s="186"/>
      <c r="D360" s="186"/>
      <c r="E360" s="158" t="s">
        <v>181</v>
      </c>
      <c r="F360" s="221">
        <f>F363</f>
        <v>400000</v>
      </c>
      <c r="G360" s="221">
        <f t="shared" ref="G360:H360" si="61">G363</f>
        <v>-130000</v>
      </c>
      <c r="H360" s="221">
        <f t="shared" si="61"/>
        <v>270000</v>
      </c>
    </row>
    <row r="361" spans="2:8" x14ac:dyDescent="0.25">
      <c r="B361" s="222"/>
      <c r="C361" s="186"/>
      <c r="D361" s="186"/>
      <c r="E361" s="207" t="s">
        <v>135</v>
      </c>
      <c r="F361" s="215">
        <v>100000</v>
      </c>
      <c r="G361" s="223"/>
      <c r="H361" s="223">
        <v>270000</v>
      </c>
    </row>
    <row r="362" spans="2:8" x14ac:dyDescent="0.25">
      <c r="B362" s="222"/>
      <c r="C362" s="186"/>
      <c r="D362" s="186"/>
      <c r="E362" s="207" t="s">
        <v>129</v>
      </c>
      <c r="F362" s="215"/>
      <c r="G362" s="223"/>
      <c r="H362" s="223"/>
    </row>
    <row r="363" spans="2:8" x14ac:dyDescent="0.25">
      <c r="B363" s="122">
        <v>3</v>
      </c>
      <c r="C363" s="122"/>
      <c r="D363" s="122"/>
      <c r="E363" s="146" t="s">
        <v>58</v>
      </c>
      <c r="F363" s="211">
        <f>F364</f>
        <v>400000</v>
      </c>
      <c r="G363" s="211">
        <f>G364</f>
        <v>-130000</v>
      </c>
      <c r="H363" s="211">
        <f t="shared" ref="H363:H365" si="62">F363+G363</f>
        <v>270000</v>
      </c>
    </row>
    <row r="364" spans="2:8" ht="26.25" x14ac:dyDescent="0.25">
      <c r="B364" s="125"/>
      <c r="C364" s="122">
        <v>36</v>
      </c>
      <c r="D364" s="125"/>
      <c r="E364" s="146" t="s">
        <v>77</v>
      </c>
      <c r="F364" s="211">
        <f>F365</f>
        <v>400000</v>
      </c>
      <c r="G364" s="211">
        <f>G365</f>
        <v>-130000</v>
      </c>
      <c r="H364" s="211">
        <f t="shared" si="62"/>
        <v>270000</v>
      </c>
    </row>
    <row r="365" spans="2:8" x14ac:dyDescent="0.25">
      <c r="B365" s="125"/>
      <c r="C365" s="125"/>
      <c r="D365" s="125">
        <v>363</v>
      </c>
      <c r="E365" s="147" t="s">
        <v>182</v>
      </c>
      <c r="F365" s="215">
        <v>400000</v>
      </c>
      <c r="G365" s="215">
        <v>-130000</v>
      </c>
      <c r="H365" s="215">
        <f t="shared" si="62"/>
        <v>270000</v>
      </c>
    </row>
    <row r="366" spans="2:8" ht="39" x14ac:dyDescent="0.25">
      <c r="B366" s="131"/>
      <c r="C366" s="131"/>
      <c r="D366" s="131"/>
      <c r="E366" s="158" t="s">
        <v>183</v>
      </c>
      <c r="F366" s="221">
        <f>F368</f>
        <v>24900</v>
      </c>
      <c r="G366" s="221">
        <f>G368</f>
        <v>0</v>
      </c>
      <c r="H366" s="221">
        <f>H368</f>
        <v>24900</v>
      </c>
    </row>
    <row r="367" spans="2:8" x14ac:dyDescent="0.25">
      <c r="B367" s="131"/>
      <c r="C367" s="131"/>
      <c r="D367" s="186"/>
      <c r="E367" s="217" t="s">
        <v>129</v>
      </c>
      <c r="F367" s="224">
        <v>24900</v>
      </c>
      <c r="G367" s="204"/>
      <c r="H367" s="204">
        <v>24900</v>
      </c>
    </row>
    <row r="368" spans="2:8" ht="26.25" x14ac:dyDescent="0.25">
      <c r="B368" s="122">
        <v>4</v>
      </c>
      <c r="C368" s="122"/>
      <c r="D368" s="122"/>
      <c r="E368" s="146" t="s">
        <v>89</v>
      </c>
      <c r="F368" s="211">
        <f>F369</f>
        <v>24900</v>
      </c>
      <c r="G368" s="211"/>
      <c r="H368" s="211">
        <f t="shared" ref="H368:H370" si="63">F368+G368</f>
        <v>24900</v>
      </c>
    </row>
    <row r="369" spans="2:8" ht="26.25" x14ac:dyDescent="0.25">
      <c r="B369" s="122"/>
      <c r="C369" s="122">
        <v>42</v>
      </c>
      <c r="D369" s="122"/>
      <c r="E369" s="146" t="s">
        <v>89</v>
      </c>
      <c r="F369" s="211">
        <f>F370</f>
        <v>24900</v>
      </c>
      <c r="G369" s="211"/>
      <c r="H369" s="211">
        <f t="shared" si="63"/>
        <v>24900</v>
      </c>
    </row>
    <row r="370" spans="2:8" x14ac:dyDescent="0.25">
      <c r="B370" s="125"/>
      <c r="C370" s="125"/>
      <c r="D370" s="125">
        <v>426</v>
      </c>
      <c r="E370" s="147" t="s">
        <v>92</v>
      </c>
      <c r="F370" s="215">
        <v>24900</v>
      </c>
      <c r="G370" s="215"/>
      <c r="H370" s="215">
        <f t="shared" si="63"/>
        <v>24900</v>
      </c>
    </row>
    <row r="371" spans="2:8" ht="26.25" x14ac:dyDescent="0.25">
      <c r="B371" s="131"/>
      <c r="C371" s="131"/>
      <c r="D371" s="225"/>
      <c r="E371" s="158" t="s">
        <v>184</v>
      </c>
      <c r="F371" s="226">
        <f>F374</f>
        <v>100000</v>
      </c>
      <c r="G371" s="221">
        <f>G374</f>
        <v>0</v>
      </c>
      <c r="H371" s="221">
        <f>H374</f>
        <v>100000</v>
      </c>
    </row>
    <row r="372" spans="2:8" x14ac:dyDescent="0.25">
      <c r="B372" s="131"/>
      <c r="C372" s="131"/>
      <c r="D372" s="225"/>
      <c r="E372" s="217" t="s">
        <v>135</v>
      </c>
      <c r="F372" s="227">
        <v>34125</v>
      </c>
      <c r="G372" s="204"/>
      <c r="H372" s="204">
        <v>50000</v>
      </c>
    </row>
    <row r="373" spans="2:8" x14ac:dyDescent="0.25">
      <c r="B373" s="131"/>
      <c r="C373" s="131"/>
      <c r="D373" s="225"/>
      <c r="E373" s="217" t="s">
        <v>129</v>
      </c>
      <c r="F373" s="227">
        <v>15875</v>
      </c>
      <c r="G373" s="204"/>
      <c r="H373" s="204">
        <v>50000</v>
      </c>
    </row>
    <row r="374" spans="2:8" x14ac:dyDescent="0.25">
      <c r="B374" s="190">
        <v>3</v>
      </c>
      <c r="C374" s="190"/>
      <c r="D374" s="190"/>
      <c r="E374" s="190" t="s">
        <v>58</v>
      </c>
      <c r="F374" s="228">
        <f>F375</f>
        <v>100000</v>
      </c>
      <c r="G374" s="211">
        <f>G375</f>
        <v>0</v>
      </c>
      <c r="H374" s="211">
        <f t="shared" ref="H374:H376" si="64">F374+G374</f>
        <v>100000</v>
      </c>
    </row>
    <row r="375" spans="2:8" x14ac:dyDescent="0.25">
      <c r="B375" s="190"/>
      <c r="C375" s="190">
        <v>37</v>
      </c>
      <c r="D375" s="190"/>
      <c r="E375" s="190" t="s">
        <v>79</v>
      </c>
      <c r="F375" s="228">
        <f>F376</f>
        <v>100000</v>
      </c>
      <c r="G375" s="211">
        <f>G376</f>
        <v>0</v>
      </c>
      <c r="H375" s="211">
        <f t="shared" si="64"/>
        <v>100000</v>
      </c>
    </row>
    <row r="376" spans="2:8" x14ac:dyDescent="0.25">
      <c r="B376" s="125"/>
      <c r="C376" s="125"/>
      <c r="D376" s="229">
        <v>372</v>
      </c>
      <c r="E376" s="125" t="s">
        <v>167</v>
      </c>
      <c r="F376" s="230">
        <v>100000</v>
      </c>
      <c r="G376" s="215"/>
      <c r="H376" s="215">
        <f t="shared" si="64"/>
        <v>100000</v>
      </c>
    </row>
    <row r="377" spans="2:8" ht="25.5" x14ac:dyDescent="0.25">
      <c r="B377" s="180"/>
      <c r="C377" s="180"/>
      <c r="D377" s="180"/>
      <c r="E377" s="181" t="s">
        <v>185</v>
      </c>
      <c r="F377" s="140">
        <f>F379</f>
        <v>2767224</v>
      </c>
      <c r="G377" s="140">
        <f t="shared" ref="G377:H377" si="65">G379</f>
        <v>88000</v>
      </c>
      <c r="H377" s="140">
        <f t="shared" si="65"/>
        <v>2855224</v>
      </c>
    </row>
    <row r="378" spans="2:8" ht="25.5" x14ac:dyDescent="0.25">
      <c r="B378" s="180"/>
      <c r="C378" s="180"/>
      <c r="D378" s="180"/>
      <c r="E378" s="181" t="s">
        <v>186</v>
      </c>
      <c r="F378" s="140"/>
      <c r="G378" s="140"/>
      <c r="H378" s="140"/>
    </row>
    <row r="379" spans="2:8" ht="25.5" x14ac:dyDescent="0.25">
      <c r="B379" s="183"/>
      <c r="C379" s="183"/>
      <c r="D379" s="183"/>
      <c r="E379" s="184" t="s">
        <v>187</v>
      </c>
      <c r="F379" s="144">
        <f>F380+F387+F394+F408+F413+F418+F399+F424+F429+F440+F450+F459+F464</f>
        <v>2767224</v>
      </c>
      <c r="G379" s="144">
        <f>G380+G387+G394+G408+G413+G418+G399+G424+G429+G440+G450+G459+G464</f>
        <v>88000</v>
      </c>
      <c r="H379" s="144">
        <f>H380+H387+H394+H408+H413+H418+H399+H424+H429+H440+H450+H459+H464</f>
        <v>2855224</v>
      </c>
    </row>
    <row r="380" spans="2:8" x14ac:dyDescent="0.25">
      <c r="B380" s="128"/>
      <c r="C380" s="128"/>
      <c r="D380" s="128"/>
      <c r="E380" s="116" t="s">
        <v>188</v>
      </c>
      <c r="F380" s="117">
        <f>F383</f>
        <v>140000</v>
      </c>
      <c r="G380" s="117">
        <f>G383</f>
        <v>0</v>
      </c>
      <c r="H380" s="117">
        <f>H383</f>
        <v>140000</v>
      </c>
    </row>
    <row r="381" spans="2:8" x14ac:dyDescent="0.25">
      <c r="B381" s="128"/>
      <c r="C381" s="128"/>
      <c r="D381" s="128"/>
      <c r="E381" s="118" t="s">
        <v>140</v>
      </c>
      <c r="F381" s="134">
        <v>40000</v>
      </c>
      <c r="G381" s="120"/>
      <c r="H381" s="120">
        <v>41856</v>
      </c>
    </row>
    <row r="382" spans="2:8" x14ac:dyDescent="0.25">
      <c r="B382" s="128"/>
      <c r="C382" s="128"/>
      <c r="D382" s="128"/>
      <c r="E382" s="118" t="s">
        <v>171</v>
      </c>
      <c r="F382" s="120">
        <v>100000</v>
      </c>
      <c r="G382" s="120"/>
      <c r="H382" s="120">
        <v>98144</v>
      </c>
    </row>
    <row r="383" spans="2:8" x14ac:dyDescent="0.25">
      <c r="B383" s="122">
        <v>3</v>
      </c>
      <c r="C383" s="122"/>
      <c r="D383" s="122"/>
      <c r="E383" s="122" t="s">
        <v>58</v>
      </c>
      <c r="F383" s="123">
        <f>F384</f>
        <v>140000</v>
      </c>
      <c r="G383" s="123">
        <f t="shared" ref="G383" si="66">G384</f>
        <v>0</v>
      </c>
      <c r="H383" s="123">
        <f t="shared" ref="H383:H386" si="67">F383+G383</f>
        <v>140000</v>
      </c>
    </row>
    <row r="384" spans="2:8" x14ac:dyDescent="0.25">
      <c r="B384" s="122"/>
      <c r="C384" s="122">
        <v>32</v>
      </c>
      <c r="D384" s="122"/>
      <c r="E384" s="122" t="s">
        <v>65</v>
      </c>
      <c r="F384" s="123">
        <f>F385+F386</f>
        <v>140000</v>
      </c>
      <c r="G384" s="123"/>
      <c r="H384" s="123">
        <f t="shared" si="67"/>
        <v>140000</v>
      </c>
    </row>
    <row r="385" spans="2:8" x14ac:dyDescent="0.25">
      <c r="B385" s="125"/>
      <c r="C385" s="125"/>
      <c r="D385" s="125">
        <v>322</v>
      </c>
      <c r="E385" s="125" t="s">
        <v>67</v>
      </c>
      <c r="F385" s="120">
        <v>100000</v>
      </c>
      <c r="G385" s="120"/>
      <c r="H385" s="120">
        <f t="shared" si="67"/>
        <v>100000</v>
      </c>
    </row>
    <row r="386" spans="2:8" x14ac:dyDescent="0.25">
      <c r="B386" s="125"/>
      <c r="C386" s="125"/>
      <c r="D386" s="125">
        <v>323</v>
      </c>
      <c r="E386" s="125" t="s">
        <v>69</v>
      </c>
      <c r="F386" s="120">
        <v>40000</v>
      </c>
      <c r="G386" s="120"/>
      <c r="H386" s="120">
        <f t="shared" si="67"/>
        <v>40000</v>
      </c>
    </row>
    <row r="387" spans="2:8" x14ac:dyDescent="0.25">
      <c r="B387" s="128"/>
      <c r="C387" s="128"/>
      <c r="D387" s="128"/>
      <c r="E387" s="116" t="s">
        <v>189</v>
      </c>
      <c r="F387" s="117">
        <f>F390</f>
        <v>224000</v>
      </c>
      <c r="G387" s="117">
        <f>G390</f>
        <v>0</v>
      </c>
      <c r="H387" s="117">
        <f>H390</f>
        <v>224000</v>
      </c>
    </row>
    <row r="388" spans="2:8" x14ac:dyDescent="0.25">
      <c r="B388" s="128"/>
      <c r="C388" s="128"/>
      <c r="D388" s="128"/>
      <c r="E388" s="231" t="s">
        <v>135</v>
      </c>
      <c r="F388" s="134">
        <v>106000</v>
      </c>
      <c r="G388" s="134"/>
      <c r="H388" s="134">
        <v>156000</v>
      </c>
    </row>
    <row r="389" spans="2:8" x14ac:dyDescent="0.25">
      <c r="B389" s="128"/>
      <c r="C389" s="128"/>
      <c r="D389" s="128"/>
      <c r="E389" s="118" t="s">
        <v>129</v>
      </c>
      <c r="F389" s="134">
        <v>63000</v>
      </c>
      <c r="G389" s="120"/>
      <c r="H389" s="120">
        <v>68000</v>
      </c>
    </row>
    <row r="390" spans="2:8" x14ac:dyDescent="0.25">
      <c r="B390" s="122">
        <v>3</v>
      </c>
      <c r="C390" s="122"/>
      <c r="D390" s="122"/>
      <c r="E390" s="122" t="s">
        <v>58</v>
      </c>
      <c r="F390" s="123">
        <f>F391</f>
        <v>224000</v>
      </c>
      <c r="G390" s="123">
        <f t="shared" ref="G390" si="68">G391</f>
        <v>0</v>
      </c>
      <c r="H390" s="123">
        <f t="shared" ref="H390:H393" si="69">F390+G390</f>
        <v>224000</v>
      </c>
    </row>
    <row r="391" spans="2:8" x14ac:dyDescent="0.25">
      <c r="B391" s="122"/>
      <c r="C391" s="122">
        <v>32</v>
      </c>
      <c r="D391" s="122"/>
      <c r="E391" s="122" t="s">
        <v>65</v>
      </c>
      <c r="F391" s="123">
        <f>F392+F393</f>
        <v>224000</v>
      </c>
      <c r="G391" s="123">
        <f>G392</f>
        <v>0</v>
      </c>
      <c r="H391" s="123">
        <f t="shared" si="69"/>
        <v>224000</v>
      </c>
    </row>
    <row r="392" spans="2:8" x14ac:dyDescent="0.25">
      <c r="B392" s="125"/>
      <c r="C392" s="125"/>
      <c r="D392" s="125">
        <v>323</v>
      </c>
      <c r="E392" s="125" t="s">
        <v>69</v>
      </c>
      <c r="F392" s="120">
        <v>204000</v>
      </c>
      <c r="G392" s="120"/>
      <c r="H392" s="120">
        <f t="shared" si="69"/>
        <v>204000</v>
      </c>
    </row>
    <row r="393" spans="2:8" x14ac:dyDescent="0.25">
      <c r="B393" s="125"/>
      <c r="C393" s="125"/>
      <c r="D393" s="125">
        <v>329</v>
      </c>
      <c r="E393" s="66" t="s">
        <v>71</v>
      </c>
      <c r="F393" s="120">
        <v>20000</v>
      </c>
      <c r="G393" s="120"/>
      <c r="H393" s="120">
        <f t="shared" si="69"/>
        <v>20000</v>
      </c>
    </row>
    <row r="394" spans="2:8" x14ac:dyDescent="0.25">
      <c r="B394" s="128"/>
      <c r="C394" s="128"/>
      <c r="D394" s="128"/>
      <c r="E394" s="116" t="s">
        <v>190</v>
      </c>
      <c r="F394" s="117">
        <f>F396</f>
        <v>20000</v>
      </c>
      <c r="G394" s="117">
        <f>G396</f>
        <v>0</v>
      </c>
      <c r="H394" s="117">
        <f>H396</f>
        <v>20000</v>
      </c>
    </row>
    <row r="395" spans="2:8" x14ac:dyDescent="0.25">
      <c r="B395" s="128"/>
      <c r="C395" s="128"/>
      <c r="D395" s="128"/>
      <c r="E395" s="118" t="s">
        <v>135</v>
      </c>
      <c r="F395" s="134">
        <v>20000</v>
      </c>
      <c r="G395" s="120"/>
      <c r="H395" s="120">
        <v>20000</v>
      </c>
    </row>
    <row r="396" spans="2:8" x14ac:dyDescent="0.25">
      <c r="B396" s="122">
        <v>3</v>
      </c>
      <c r="C396" s="122"/>
      <c r="D396" s="122"/>
      <c r="E396" s="122" t="s">
        <v>58</v>
      </c>
      <c r="F396" s="123">
        <f>F397</f>
        <v>20000</v>
      </c>
      <c r="G396" s="123"/>
      <c r="H396" s="123">
        <f t="shared" ref="H396:H399" si="70">F396+G396</f>
        <v>20000</v>
      </c>
    </row>
    <row r="397" spans="2:8" ht="26.25" x14ac:dyDescent="0.25">
      <c r="B397" s="122"/>
      <c r="C397" s="122">
        <v>36</v>
      </c>
      <c r="D397" s="122"/>
      <c r="E397" s="232" t="s">
        <v>191</v>
      </c>
      <c r="F397" s="123">
        <f>F398</f>
        <v>20000</v>
      </c>
      <c r="G397" s="120"/>
      <c r="H397" s="120">
        <f t="shared" si="70"/>
        <v>20000</v>
      </c>
    </row>
    <row r="398" spans="2:8" x14ac:dyDescent="0.25">
      <c r="B398" s="125"/>
      <c r="C398" s="125"/>
      <c r="D398" s="125">
        <v>363</v>
      </c>
      <c r="E398" s="125" t="s">
        <v>78</v>
      </c>
      <c r="F398" s="120">
        <v>20000</v>
      </c>
      <c r="G398" s="120"/>
      <c r="H398" s="120">
        <f t="shared" si="70"/>
        <v>20000</v>
      </c>
    </row>
    <row r="399" spans="2:8" x14ac:dyDescent="0.25">
      <c r="B399" s="131"/>
      <c r="C399" s="131"/>
      <c r="D399" s="131"/>
      <c r="E399" s="233" t="s">
        <v>192</v>
      </c>
      <c r="F399" s="133">
        <f>F405+F402</f>
        <v>270000</v>
      </c>
      <c r="G399" s="133">
        <f>G405+G402</f>
        <v>0</v>
      </c>
      <c r="H399" s="133">
        <f t="shared" si="70"/>
        <v>270000</v>
      </c>
    </row>
    <row r="400" spans="2:8" x14ac:dyDescent="0.25">
      <c r="B400" s="131"/>
      <c r="C400" s="131"/>
      <c r="D400" s="131"/>
      <c r="E400" s="231" t="s">
        <v>135</v>
      </c>
      <c r="F400" s="134">
        <v>85000</v>
      </c>
      <c r="G400" s="134"/>
      <c r="H400" s="134">
        <v>212500</v>
      </c>
    </row>
    <row r="401" spans="2:8" x14ac:dyDescent="0.25">
      <c r="B401" s="128"/>
      <c r="C401" s="128"/>
      <c r="D401" s="128"/>
      <c r="E401" s="118" t="s">
        <v>129</v>
      </c>
      <c r="F401" s="134">
        <v>15000</v>
      </c>
      <c r="G401" s="120"/>
      <c r="H401" s="120">
        <v>57500</v>
      </c>
    </row>
    <row r="402" spans="2:8" x14ac:dyDescent="0.25">
      <c r="B402" s="122">
        <v>3</v>
      </c>
      <c r="C402" s="122"/>
      <c r="D402" s="122"/>
      <c r="E402" s="122" t="s">
        <v>58</v>
      </c>
      <c r="F402" s="160">
        <f>F403</f>
        <v>30000</v>
      </c>
      <c r="G402" s="123">
        <f>G403</f>
        <v>0</v>
      </c>
      <c r="H402" s="123">
        <f t="shared" ref="H402:H407" si="71">F402+G402</f>
        <v>30000</v>
      </c>
    </row>
    <row r="403" spans="2:8" x14ac:dyDescent="0.25">
      <c r="B403" s="122"/>
      <c r="C403" s="122">
        <v>32</v>
      </c>
      <c r="D403" s="122"/>
      <c r="E403" s="122" t="s">
        <v>65</v>
      </c>
      <c r="F403" s="160">
        <f>F404</f>
        <v>30000</v>
      </c>
      <c r="G403" s="123">
        <f>G404</f>
        <v>0</v>
      </c>
      <c r="H403" s="123">
        <f t="shared" si="71"/>
        <v>30000</v>
      </c>
    </row>
    <row r="404" spans="2:8" x14ac:dyDescent="0.25">
      <c r="B404" s="125"/>
      <c r="C404" s="125"/>
      <c r="D404" s="125">
        <v>323</v>
      </c>
      <c r="E404" s="125" t="s">
        <v>69</v>
      </c>
      <c r="F404" s="134">
        <v>30000</v>
      </c>
      <c r="G404" s="120"/>
      <c r="H404" s="120">
        <f t="shared" si="71"/>
        <v>30000</v>
      </c>
    </row>
    <row r="405" spans="2:8" x14ac:dyDescent="0.25">
      <c r="B405" s="122">
        <v>4</v>
      </c>
      <c r="C405" s="122"/>
      <c r="D405" s="122"/>
      <c r="E405" s="122" t="s">
        <v>193</v>
      </c>
      <c r="F405" s="123">
        <f>F406</f>
        <v>240000</v>
      </c>
      <c r="G405" s="123">
        <f>G406</f>
        <v>0</v>
      </c>
      <c r="H405" s="123">
        <f t="shared" si="71"/>
        <v>240000</v>
      </c>
    </row>
    <row r="406" spans="2:8" ht="26.25" x14ac:dyDescent="0.25">
      <c r="B406" s="122"/>
      <c r="C406" s="122">
        <v>42</v>
      </c>
      <c r="D406" s="122"/>
      <c r="E406" s="232" t="s">
        <v>89</v>
      </c>
      <c r="F406" s="123">
        <f>F407</f>
        <v>240000</v>
      </c>
      <c r="G406" s="120">
        <f>G407</f>
        <v>0</v>
      </c>
      <c r="H406" s="120">
        <f t="shared" si="71"/>
        <v>240000</v>
      </c>
    </row>
    <row r="407" spans="2:8" x14ac:dyDescent="0.25">
      <c r="B407" s="125"/>
      <c r="C407" s="125"/>
      <c r="D407" s="125">
        <v>422</v>
      </c>
      <c r="E407" s="125" t="s">
        <v>91</v>
      </c>
      <c r="F407" s="120">
        <v>240000</v>
      </c>
      <c r="G407" s="120"/>
      <c r="H407" s="120">
        <f t="shared" si="71"/>
        <v>240000</v>
      </c>
    </row>
    <row r="408" spans="2:8" s="235" customFormat="1" ht="25.5" x14ac:dyDescent="0.2">
      <c r="B408" s="128"/>
      <c r="C408" s="128"/>
      <c r="D408" s="128"/>
      <c r="E408" s="130" t="s">
        <v>194</v>
      </c>
      <c r="F408" s="117">
        <f>F410</f>
        <v>28523</v>
      </c>
      <c r="G408" s="234">
        <f t="shared" ref="G408:H408" si="72">G410</f>
        <v>0</v>
      </c>
      <c r="H408" s="234">
        <f t="shared" si="72"/>
        <v>28523</v>
      </c>
    </row>
    <row r="409" spans="2:8" x14ac:dyDescent="0.25">
      <c r="B409" s="128"/>
      <c r="C409" s="128"/>
      <c r="D409" s="128"/>
      <c r="E409" s="118" t="s">
        <v>129</v>
      </c>
      <c r="F409" s="134">
        <v>28523</v>
      </c>
      <c r="G409" s="120"/>
      <c r="H409" s="120">
        <v>28523</v>
      </c>
    </row>
    <row r="410" spans="2:8" x14ac:dyDescent="0.25">
      <c r="B410" s="122">
        <v>4</v>
      </c>
      <c r="C410" s="122"/>
      <c r="D410" s="122"/>
      <c r="E410" s="122" t="s">
        <v>193</v>
      </c>
      <c r="F410" s="123">
        <f>F411</f>
        <v>28523</v>
      </c>
      <c r="G410" s="123">
        <f t="shared" ref="G410" si="73">G411</f>
        <v>0</v>
      </c>
      <c r="H410" s="123">
        <f t="shared" ref="H410:H412" si="74">F410+G410</f>
        <v>28523</v>
      </c>
    </row>
    <row r="411" spans="2:8" ht="26.25" x14ac:dyDescent="0.25">
      <c r="B411" s="122"/>
      <c r="C411" s="122">
        <v>42</v>
      </c>
      <c r="D411" s="122"/>
      <c r="E411" s="146" t="s">
        <v>89</v>
      </c>
      <c r="F411" s="123">
        <f>F412</f>
        <v>28523</v>
      </c>
      <c r="G411" s="160"/>
      <c r="H411" s="160">
        <f t="shared" si="74"/>
        <v>28523</v>
      </c>
    </row>
    <row r="412" spans="2:8" x14ac:dyDescent="0.25">
      <c r="B412" s="125"/>
      <c r="C412" s="125"/>
      <c r="D412" s="125">
        <v>421</v>
      </c>
      <c r="E412" s="125" t="s">
        <v>90</v>
      </c>
      <c r="F412" s="120">
        <v>28523</v>
      </c>
      <c r="G412" s="120"/>
      <c r="H412" s="120">
        <f t="shared" si="74"/>
        <v>28523</v>
      </c>
    </row>
    <row r="413" spans="2:8" ht="26.25" x14ac:dyDescent="0.25">
      <c r="B413" s="128"/>
      <c r="C413" s="128"/>
      <c r="D413" s="128"/>
      <c r="E413" s="130" t="s">
        <v>195</v>
      </c>
      <c r="F413" s="117">
        <f>F415</f>
        <v>24000</v>
      </c>
      <c r="G413" s="117">
        <f t="shared" ref="G413:H413" si="75">G415</f>
        <v>0</v>
      </c>
      <c r="H413" s="117">
        <f t="shared" si="75"/>
        <v>24000</v>
      </c>
    </row>
    <row r="414" spans="2:8" x14ac:dyDescent="0.25">
      <c r="B414" s="128"/>
      <c r="C414" s="128"/>
      <c r="D414" s="128"/>
      <c r="E414" s="217" t="s">
        <v>135</v>
      </c>
      <c r="F414" s="177">
        <v>24000</v>
      </c>
      <c r="G414" s="134"/>
      <c r="H414" s="134">
        <v>24000</v>
      </c>
    </row>
    <row r="415" spans="2:8" x14ac:dyDescent="0.25">
      <c r="B415" s="122">
        <v>3</v>
      </c>
      <c r="C415" s="122"/>
      <c r="D415" s="122"/>
      <c r="E415" s="122" t="s">
        <v>58</v>
      </c>
      <c r="F415" s="123">
        <f>F416</f>
        <v>24000</v>
      </c>
      <c r="G415" s="123"/>
      <c r="H415" s="123">
        <f t="shared" ref="H415:H417" si="76">F415+G415</f>
        <v>24000</v>
      </c>
    </row>
    <row r="416" spans="2:8" x14ac:dyDescent="0.25">
      <c r="B416" s="122"/>
      <c r="C416" s="122">
        <v>32</v>
      </c>
      <c r="D416" s="122"/>
      <c r="E416" s="122" t="s">
        <v>65</v>
      </c>
      <c r="F416" s="123">
        <f>F417</f>
        <v>24000</v>
      </c>
      <c r="G416" s="123"/>
      <c r="H416" s="123">
        <f t="shared" si="76"/>
        <v>24000</v>
      </c>
    </row>
    <row r="417" spans="1:8" x14ac:dyDescent="0.25">
      <c r="B417" s="125"/>
      <c r="C417" s="125"/>
      <c r="D417" s="125">
        <v>323</v>
      </c>
      <c r="E417" s="125" t="s">
        <v>69</v>
      </c>
      <c r="F417" s="120">
        <v>24000</v>
      </c>
      <c r="G417" s="120"/>
      <c r="H417" s="120">
        <f t="shared" si="76"/>
        <v>24000</v>
      </c>
    </row>
    <row r="418" spans="1:8" ht="26.25" x14ac:dyDescent="0.25">
      <c r="B418" s="128"/>
      <c r="C418" s="128"/>
      <c r="D418" s="128"/>
      <c r="E418" s="130" t="s">
        <v>196</v>
      </c>
      <c r="F418" s="117">
        <f>F421</f>
        <v>50000</v>
      </c>
      <c r="G418" s="117">
        <f t="shared" ref="G418:H418" si="77">G421</f>
        <v>0</v>
      </c>
      <c r="H418" s="117">
        <f t="shared" si="77"/>
        <v>50000</v>
      </c>
    </row>
    <row r="419" spans="1:8" x14ac:dyDescent="0.25">
      <c r="B419" s="128"/>
      <c r="C419" s="128"/>
      <c r="D419" s="128"/>
      <c r="E419" s="217" t="s">
        <v>135</v>
      </c>
      <c r="F419" s="134">
        <v>40000</v>
      </c>
      <c r="G419" s="134"/>
      <c r="H419" s="134">
        <v>50000</v>
      </c>
    </row>
    <row r="420" spans="1:8" x14ac:dyDescent="0.25">
      <c r="B420" s="128"/>
      <c r="C420" s="128"/>
      <c r="D420" s="128"/>
      <c r="E420" s="231" t="s">
        <v>129</v>
      </c>
      <c r="F420" s="134">
        <v>10000</v>
      </c>
      <c r="G420" s="134"/>
      <c r="H420" s="134">
        <v>0</v>
      </c>
    </row>
    <row r="421" spans="1:8" x14ac:dyDescent="0.25">
      <c r="B421" s="122">
        <v>3</v>
      </c>
      <c r="C421" s="122"/>
      <c r="D421" s="122"/>
      <c r="E421" s="122" t="s">
        <v>58</v>
      </c>
      <c r="F421" s="123">
        <f>F422</f>
        <v>50000</v>
      </c>
      <c r="G421" s="123">
        <f t="shared" ref="G421" si="78">G422</f>
        <v>0</v>
      </c>
      <c r="H421" s="123">
        <f t="shared" ref="H421:H423" si="79">F421+G421</f>
        <v>50000</v>
      </c>
    </row>
    <row r="422" spans="1:8" x14ac:dyDescent="0.25">
      <c r="B422" s="122"/>
      <c r="C422" s="122">
        <v>32</v>
      </c>
      <c r="D422" s="122"/>
      <c r="E422" s="122" t="s">
        <v>65</v>
      </c>
      <c r="F422" s="123">
        <f>F423</f>
        <v>50000</v>
      </c>
      <c r="G422" s="123"/>
      <c r="H422" s="123">
        <f t="shared" si="79"/>
        <v>50000</v>
      </c>
    </row>
    <row r="423" spans="1:8" x14ac:dyDescent="0.25">
      <c r="B423" s="125"/>
      <c r="C423" s="125"/>
      <c r="D423" s="125">
        <v>323</v>
      </c>
      <c r="E423" s="125" t="s">
        <v>69</v>
      </c>
      <c r="F423" s="120">
        <v>50000</v>
      </c>
      <c r="G423" s="120"/>
      <c r="H423" s="120">
        <f t="shared" si="79"/>
        <v>50000</v>
      </c>
    </row>
    <row r="424" spans="1:8" ht="26.25" x14ac:dyDescent="0.25">
      <c r="A424" s="236"/>
      <c r="B424" s="131"/>
      <c r="C424" s="131"/>
      <c r="D424" s="131"/>
      <c r="E424" s="158" t="s">
        <v>197</v>
      </c>
      <c r="F424" s="133">
        <f>F426</f>
        <v>5000</v>
      </c>
      <c r="G424" s="133">
        <f>G426</f>
        <v>0</v>
      </c>
      <c r="H424" s="133">
        <f>H426</f>
        <v>5000</v>
      </c>
    </row>
    <row r="425" spans="1:8" x14ac:dyDescent="0.25">
      <c r="A425" s="236"/>
      <c r="B425" s="131"/>
      <c r="C425" s="131"/>
      <c r="D425" s="131"/>
      <c r="E425" s="217" t="s">
        <v>171</v>
      </c>
      <c r="F425" s="177">
        <v>5000</v>
      </c>
      <c r="G425" s="177"/>
      <c r="H425" s="177">
        <v>5000</v>
      </c>
    </row>
    <row r="426" spans="1:8" x14ac:dyDescent="0.25">
      <c r="B426" s="122">
        <v>3</v>
      </c>
      <c r="C426" s="122"/>
      <c r="D426" s="122"/>
      <c r="E426" s="122" t="s">
        <v>58</v>
      </c>
      <c r="F426" s="123">
        <f t="shared" ref="F426:G426" si="80">F427</f>
        <v>5000</v>
      </c>
      <c r="G426" s="123">
        <f t="shared" si="80"/>
        <v>0</v>
      </c>
      <c r="H426" s="123">
        <f t="shared" ref="H426:H429" si="81">F426+G426</f>
        <v>5000</v>
      </c>
    </row>
    <row r="427" spans="1:8" x14ac:dyDescent="0.25">
      <c r="B427" s="122"/>
      <c r="C427" s="122">
        <v>32</v>
      </c>
      <c r="D427" s="122"/>
      <c r="E427" s="122" t="s">
        <v>65</v>
      </c>
      <c r="F427" s="123">
        <f>F428</f>
        <v>5000</v>
      </c>
      <c r="G427" s="123"/>
      <c r="H427" s="123">
        <f t="shared" si="81"/>
        <v>5000</v>
      </c>
    </row>
    <row r="428" spans="1:8" x14ac:dyDescent="0.25">
      <c r="B428" s="125"/>
      <c r="C428" s="125"/>
      <c r="D428" s="125">
        <v>323</v>
      </c>
      <c r="E428" s="125" t="s">
        <v>69</v>
      </c>
      <c r="F428" s="120">
        <v>5000</v>
      </c>
      <c r="G428" s="120"/>
      <c r="H428" s="120">
        <f t="shared" si="81"/>
        <v>5000</v>
      </c>
    </row>
    <row r="429" spans="1:8" x14ac:dyDescent="0.25">
      <c r="B429" s="156"/>
      <c r="C429" s="156"/>
      <c r="D429" s="131"/>
      <c r="E429" s="158" t="s">
        <v>198</v>
      </c>
      <c r="F429" s="133">
        <f>F433+F437</f>
        <v>664000</v>
      </c>
      <c r="G429" s="133">
        <f>G433+G437</f>
        <v>88000</v>
      </c>
      <c r="H429" s="133">
        <f t="shared" si="81"/>
        <v>752000</v>
      </c>
    </row>
    <row r="430" spans="1:8" x14ac:dyDescent="0.25">
      <c r="B430" s="156"/>
      <c r="C430" s="156"/>
      <c r="D430" s="131"/>
      <c r="E430" s="159" t="s">
        <v>129</v>
      </c>
      <c r="F430" s="134">
        <v>99250</v>
      </c>
      <c r="G430" s="120"/>
      <c r="H430" s="134">
        <v>537000</v>
      </c>
    </row>
    <row r="431" spans="1:8" x14ac:dyDescent="0.25">
      <c r="B431" s="156"/>
      <c r="C431" s="156"/>
      <c r="D431" s="131"/>
      <c r="E431" s="159" t="s">
        <v>171</v>
      </c>
      <c r="F431" s="120">
        <v>150750</v>
      </c>
      <c r="G431" s="120"/>
      <c r="H431" s="134">
        <v>65000</v>
      </c>
    </row>
    <row r="432" spans="1:8" x14ac:dyDescent="0.25">
      <c r="B432" s="156"/>
      <c r="C432" s="156"/>
      <c r="D432" s="131"/>
      <c r="E432" s="159" t="s">
        <v>135</v>
      </c>
      <c r="F432" s="120">
        <v>360000</v>
      </c>
      <c r="G432" s="120"/>
      <c r="H432" s="134">
        <v>150000</v>
      </c>
    </row>
    <row r="433" spans="2:8" x14ac:dyDescent="0.25">
      <c r="B433" s="157">
        <v>3</v>
      </c>
      <c r="C433" s="157"/>
      <c r="D433" s="125"/>
      <c r="E433" s="146" t="s">
        <v>58</v>
      </c>
      <c r="F433" s="123">
        <f>F434</f>
        <v>39000</v>
      </c>
      <c r="G433" s="123">
        <f>G434</f>
        <v>0</v>
      </c>
      <c r="H433" s="123">
        <f t="shared" ref="H433:H439" si="82">F433+G433</f>
        <v>39000</v>
      </c>
    </row>
    <row r="434" spans="2:8" x14ac:dyDescent="0.25">
      <c r="B434" s="157"/>
      <c r="C434" s="122">
        <v>32</v>
      </c>
      <c r="D434" s="125"/>
      <c r="E434" s="146" t="s">
        <v>65</v>
      </c>
      <c r="F434" s="123">
        <f>F436+F435</f>
        <v>39000</v>
      </c>
      <c r="G434" s="123">
        <f>G435+G436</f>
        <v>0</v>
      </c>
      <c r="H434" s="123">
        <f t="shared" si="82"/>
        <v>39000</v>
      </c>
    </row>
    <row r="435" spans="2:8" x14ac:dyDescent="0.25">
      <c r="B435" s="157"/>
      <c r="C435" s="122"/>
      <c r="D435" s="125">
        <v>322</v>
      </c>
      <c r="E435" s="147" t="s">
        <v>67</v>
      </c>
      <c r="F435" s="120">
        <v>2000</v>
      </c>
      <c r="G435" s="120"/>
      <c r="H435" s="120">
        <f t="shared" si="82"/>
        <v>2000</v>
      </c>
    </row>
    <row r="436" spans="2:8" x14ac:dyDescent="0.25">
      <c r="B436" s="157"/>
      <c r="C436" s="157"/>
      <c r="D436" s="125">
        <v>323</v>
      </c>
      <c r="E436" s="147" t="s">
        <v>69</v>
      </c>
      <c r="F436" s="120">
        <v>37000</v>
      </c>
      <c r="G436" s="120"/>
      <c r="H436" s="120">
        <f t="shared" si="82"/>
        <v>37000</v>
      </c>
    </row>
    <row r="437" spans="2:8" ht="39" x14ac:dyDescent="0.25">
      <c r="B437" s="122">
        <v>4</v>
      </c>
      <c r="C437" s="122"/>
      <c r="D437" s="125"/>
      <c r="E437" s="146" t="s">
        <v>143</v>
      </c>
      <c r="F437" s="123">
        <f>F438</f>
        <v>625000</v>
      </c>
      <c r="G437" s="123">
        <f>G438</f>
        <v>88000</v>
      </c>
      <c r="H437" s="123">
        <f t="shared" si="82"/>
        <v>713000</v>
      </c>
    </row>
    <row r="438" spans="2:8" ht="26.25" x14ac:dyDescent="0.25">
      <c r="B438" s="122"/>
      <c r="C438" s="122">
        <v>42</v>
      </c>
      <c r="D438" s="125"/>
      <c r="E438" s="146" t="s">
        <v>89</v>
      </c>
      <c r="F438" s="123">
        <f>F439</f>
        <v>625000</v>
      </c>
      <c r="G438" s="123">
        <f>G439</f>
        <v>88000</v>
      </c>
      <c r="H438" s="123">
        <f t="shared" si="82"/>
        <v>713000</v>
      </c>
    </row>
    <row r="439" spans="2:8" x14ac:dyDescent="0.25">
      <c r="B439" s="157"/>
      <c r="C439" s="157"/>
      <c r="D439" s="125">
        <v>421</v>
      </c>
      <c r="E439" s="147" t="s">
        <v>90</v>
      </c>
      <c r="F439" s="120">
        <v>625000</v>
      </c>
      <c r="G439" s="120">
        <v>88000</v>
      </c>
      <c r="H439" s="120">
        <f t="shared" si="82"/>
        <v>713000</v>
      </c>
    </row>
    <row r="440" spans="2:8" x14ac:dyDescent="0.25">
      <c r="B440" s="156"/>
      <c r="C440" s="131"/>
      <c r="D440" s="131"/>
      <c r="E440" s="237" t="s">
        <v>199</v>
      </c>
      <c r="F440" s="117">
        <f>F444+F447</f>
        <v>820000</v>
      </c>
      <c r="G440" s="117">
        <f t="shared" ref="G440" si="83">G444</f>
        <v>0</v>
      </c>
      <c r="H440" s="117">
        <f>H444+H447</f>
        <v>820000</v>
      </c>
    </row>
    <row r="441" spans="2:8" x14ac:dyDescent="0.25">
      <c r="B441" s="156"/>
      <c r="C441" s="131"/>
      <c r="D441" s="131"/>
      <c r="E441" s="118" t="s">
        <v>140</v>
      </c>
      <c r="F441" s="134">
        <v>40750</v>
      </c>
      <c r="G441" s="120"/>
      <c r="H441" s="120">
        <v>365900</v>
      </c>
    </row>
    <row r="442" spans="2:8" x14ac:dyDescent="0.25">
      <c r="B442" s="156"/>
      <c r="C442" s="131"/>
      <c r="D442" s="131"/>
      <c r="E442" s="118" t="s">
        <v>171</v>
      </c>
      <c r="F442" s="120">
        <v>359250</v>
      </c>
      <c r="G442" s="120"/>
      <c r="H442" s="120">
        <v>65000</v>
      </c>
    </row>
    <row r="443" spans="2:8" x14ac:dyDescent="0.25">
      <c r="B443" s="156"/>
      <c r="C443" s="131"/>
      <c r="D443" s="131"/>
      <c r="E443" s="118" t="s">
        <v>135</v>
      </c>
      <c r="F443" s="120">
        <v>420000</v>
      </c>
      <c r="G443" s="120"/>
      <c r="H443" s="120">
        <v>389100</v>
      </c>
    </row>
    <row r="444" spans="2:8" ht="26.25" x14ac:dyDescent="0.25">
      <c r="B444" s="122">
        <v>4</v>
      </c>
      <c r="C444" s="122"/>
      <c r="D444" s="122"/>
      <c r="E444" s="146" t="s">
        <v>84</v>
      </c>
      <c r="F444" s="123">
        <f>F445</f>
        <v>800000</v>
      </c>
      <c r="G444" s="123">
        <f>G445</f>
        <v>0</v>
      </c>
      <c r="H444" s="123">
        <f t="shared" ref="H444:H449" si="84">F444+G444</f>
        <v>800000</v>
      </c>
    </row>
    <row r="445" spans="2:8" ht="26.25" x14ac:dyDescent="0.25">
      <c r="B445" s="125"/>
      <c r="C445" s="122">
        <v>42</v>
      </c>
      <c r="D445" s="125"/>
      <c r="E445" s="146" t="s">
        <v>89</v>
      </c>
      <c r="F445" s="62">
        <f>F446</f>
        <v>800000</v>
      </c>
      <c r="G445" s="123"/>
      <c r="H445" s="123">
        <f t="shared" si="84"/>
        <v>800000</v>
      </c>
    </row>
    <row r="446" spans="2:8" ht="26.25" x14ac:dyDescent="0.25">
      <c r="B446" s="125"/>
      <c r="C446" s="125"/>
      <c r="D446" s="125">
        <v>421</v>
      </c>
      <c r="E446" s="147" t="s">
        <v>200</v>
      </c>
      <c r="F446" s="67">
        <v>800000</v>
      </c>
      <c r="G446" s="120"/>
      <c r="H446" s="120">
        <f t="shared" si="84"/>
        <v>800000</v>
      </c>
    </row>
    <row r="447" spans="2:8" x14ac:dyDescent="0.25">
      <c r="B447" s="122">
        <v>3</v>
      </c>
      <c r="C447" s="122"/>
      <c r="D447" s="122"/>
      <c r="E447" s="146" t="s">
        <v>58</v>
      </c>
      <c r="F447" s="62">
        <f>F448</f>
        <v>20000</v>
      </c>
      <c r="G447" s="123"/>
      <c r="H447" s="123">
        <f t="shared" si="84"/>
        <v>20000</v>
      </c>
    </row>
    <row r="448" spans="2:8" x14ac:dyDescent="0.25">
      <c r="B448" s="122"/>
      <c r="C448" s="122">
        <v>32</v>
      </c>
      <c r="D448" s="122"/>
      <c r="E448" s="146" t="s">
        <v>65</v>
      </c>
      <c r="F448" s="62">
        <f>F449</f>
        <v>20000</v>
      </c>
      <c r="G448" s="123"/>
      <c r="H448" s="123">
        <f t="shared" si="84"/>
        <v>20000</v>
      </c>
    </row>
    <row r="449" spans="2:8" x14ac:dyDescent="0.25">
      <c r="B449" s="125"/>
      <c r="C449" s="125"/>
      <c r="D449" s="125">
        <v>323</v>
      </c>
      <c r="E449" s="147" t="s">
        <v>69</v>
      </c>
      <c r="F449" s="67">
        <v>20000</v>
      </c>
      <c r="G449" s="120"/>
      <c r="H449" s="120">
        <f t="shared" si="84"/>
        <v>20000</v>
      </c>
    </row>
    <row r="450" spans="2:8" ht="26.25" x14ac:dyDescent="0.25">
      <c r="B450" s="128"/>
      <c r="C450" s="128"/>
      <c r="D450" s="128"/>
      <c r="E450" s="238" t="s">
        <v>201</v>
      </c>
      <c r="F450" s="239">
        <f>F456+F453</f>
        <v>122500</v>
      </c>
      <c r="G450" s="133">
        <f>G456+G453</f>
        <v>0</v>
      </c>
      <c r="H450" s="133">
        <f>H456+H453</f>
        <v>122500</v>
      </c>
    </row>
    <row r="451" spans="2:8" x14ac:dyDescent="0.25">
      <c r="B451" s="128"/>
      <c r="C451" s="128"/>
      <c r="D451" s="128"/>
      <c r="E451" s="240" t="s">
        <v>175</v>
      </c>
      <c r="F451" s="152"/>
      <c r="G451" s="134"/>
      <c r="H451" s="134">
        <v>22750</v>
      </c>
    </row>
    <row r="452" spans="2:8" x14ac:dyDescent="0.25">
      <c r="B452" s="131"/>
      <c r="C452" s="131"/>
      <c r="D452" s="131"/>
      <c r="E452" s="241" t="s">
        <v>135</v>
      </c>
      <c r="F452" s="120">
        <v>149201</v>
      </c>
      <c r="G452" s="120"/>
      <c r="H452" s="120">
        <v>99750</v>
      </c>
    </row>
    <row r="453" spans="2:8" x14ac:dyDescent="0.25">
      <c r="B453" s="122">
        <v>3</v>
      </c>
      <c r="C453" s="122"/>
      <c r="D453" s="122"/>
      <c r="E453" s="122" t="s">
        <v>58</v>
      </c>
      <c r="F453" s="123">
        <f>F454</f>
        <v>17500</v>
      </c>
      <c r="G453" s="123">
        <f>G454</f>
        <v>0</v>
      </c>
      <c r="H453" s="123">
        <f t="shared" ref="H453:H459" si="85">F453+G453</f>
        <v>17500</v>
      </c>
    </row>
    <row r="454" spans="2:8" x14ac:dyDescent="0.25">
      <c r="B454" s="122"/>
      <c r="C454" s="122">
        <v>32</v>
      </c>
      <c r="D454" s="122"/>
      <c r="E454" s="122" t="s">
        <v>65</v>
      </c>
      <c r="F454" s="123">
        <f>F455</f>
        <v>17500</v>
      </c>
      <c r="G454" s="123">
        <f>G455</f>
        <v>0</v>
      </c>
      <c r="H454" s="123">
        <f t="shared" si="85"/>
        <v>17500</v>
      </c>
    </row>
    <row r="455" spans="2:8" x14ac:dyDescent="0.25">
      <c r="B455" s="125"/>
      <c r="C455" s="125"/>
      <c r="D455" s="125">
        <v>323</v>
      </c>
      <c r="E455" s="125" t="s">
        <v>69</v>
      </c>
      <c r="F455" s="120">
        <v>17500</v>
      </c>
      <c r="G455" s="120"/>
      <c r="H455" s="120">
        <f t="shared" si="85"/>
        <v>17500</v>
      </c>
    </row>
    <row r="456" spans="2:8" x14ac:dyDescent="0.25">
      <c r="B456" s="122">
        <v>4</v>
      </c>
      <c r="C456" s="122"/>
      <c r="D456" s="122"/>
      <c r="E456" s="122" t="s">
        <v>193</v>
      </c>
      <c r="F456" s="123">
        <f t="shared" ref="F456:G457" si="86">F457</f>
        <v>105000</v>
      </c>
      <c r="G456" s="123">
        <f t="shared" si="86"/>
        <v>0</v>
      </c>
      <c r="H456" s="123">
        <f t="shared" si="85"/>
        <v>105000</v>
      </c>
    </row>
    <row r="457" spans="2:8" ht="26.25" x14ac:dyDescent="0.25">
      <c r="B457" s="125"/>
      <c r="C457" s="122">
        <v>42</v>
      </c>
      <c r="D457" s="125"/>
      <c r="E457" s="146" t="s">
        <v>89</v>
      </c>
      <c r="F457" s="123">
        <f t="shared" si="86"/>
        <v>105000</v>
      </c>
      <c r="G457" s="120">
        <f>G458</f>
        <v>0</v>
      </c>
      <c r="H457" s="120">
        <f t="shared" si="85"/>
        <v>105000</v>
      </c>
    </row>
    <row r="458" spans="2:8" x14ac:dyDescent="0.25">
      <c r="B458" s="125"/>
      <c r="C458" s="125"/>
      <c r="D458" s="125">
        <v>422</v>
      </c>
      <c r="E458" s="122" t="s">
        <v>193</v>
      </c>
      <c r="F458" s="120">
        <v>105000</v>
      </c>
      <c r="G458" s="120"/>
      <c r="H458" s="120">
        <f t="shared" si="85"/>
        <v>105000</v>
      </c>
    </row>
    <row r="459" spans="2:8" ht="26.25" x14ac:dyDescent="0.25">
      <c r="B459" s="156"/>
      <c r="C459" s="131"/>
      <c r="D459" s="131"/>
      <c r="E459" s="242" t="s">
        <v>202</v>
      </c>
      <c r="F459" s="117">
        <f>F461</f>
        <v>299201</v>
      </c>
      <c r="G459" s="117">
        <f t="shared" ref="G459" si="87">G461</f>
        <v>0</v>
      </c>
      <c r="H459" s="117">
        <f t="shared" si="85"/>
        <v>299201</v>
      </c>
    </row>
    <row r="460" spans="2:8" x14ac:dyDescent="0.25">
      <c r="B460" s="156"/>
      <c r="C460" s="131"/>
      <c r="D460" s="131"/>
      <c r="E460" s="118" t="s">
        <v>135</v>
      </c>
      <c r="F460" s="134"/>
      <c r="G460" s="120"/>
      <c r="H460" s="120">
        <v>299201</v>
      </c>
    </row>
    <row r="461" spans="2:8" ht="26.25" x14ac:dyDescent="0.25">
      <c r="B461" s="122">
        <v>4</v>
      </c>
      <c r="C461" s="122"/>
      <c r="D461" s="122"/>
      <c r="E461" s="146" t="s">
        <v>84</v>
      </c>
      <c r="F461" s="123">
        <f>F462</f>
        <v>299201</v>
      </c>
      <c r="G461" s="123">
        <f>G462</f>
        <v>0</v>
      </c>
      <c r="H461" s="123">
        <f t="shared" ref="H461:H464" si="88">F461+G461</f>
        <v>299201</v>
      </c>
    </row>
    <row r="462" spans="2:8" ht="26.25" x14ac:dyDescent="0.25">
      <c r="B462" s="125"/>
      <c r="C462" s="122">
        <v>42</v>
      </c>
      <c r="D462" s="125"/>
      <c r="E462" s="146" t="s">
        <v>89</v>
      </c>
      <c r="F462" s="62">
        <f>F463</f>
        <v>299201</v>
      </c>
      <c r="G462" s="123">
        <f>G463</f>
        <v>0</v>
      </c>
      <c r="H462" s="123">
        <f t="shared" si="88"/>
        <v>299201</v>
      </c>
    </row>
    <row r="463" spans="2:8" x14ac:dyDescent="0.25">
      <c r="B463" s="125"/>
      <c r="C463" s="125"/>
      <c r="D463" s="125">
        <v>421</v>
      </c>
      <c r="E463" s="147" t="s">
        <v>203</v>
      </c>
      <c r="F463" s="67">
        <v>299201</v>
      </c>
      <c r="G463" s="120"/>
      <c r="H463" s="120">
        <f t="shared" si="88"/>
        <v>299201</v>
      </c>
    </row>
    <row r="464" spans="2:8" ht="26.25" x14ac:dyDescent="0.25">
      <c r="B464" s="156"/>
      <c r="C464" s="131"/>
      <c r="D464" s="131"/>
      <c r="E464" s="242" t="s">
        <v>204</v>
      </c>
      <c r="F464" s="117">
        <f>F466</f>
        <v>100000</v>
      </c>
      <c r="G464" s="117">
        <f t="shared" ref="G464" si="89">G466</f>
        <v>0</v>
      </c>
      <c r="H464" s="117">
        <f t="shared" si="88"/>
        <v>100000</v>
      </c>
    </row>
    <row r="465" spans="2:8" x14ac:dyDescent="0.25">
      <c r="B465" s="156"/>
      <c r="C465" s="131"/>
      <c r="D465" s="131"/>
      <c r="E465" s="118" t="s">
        <v>140</v>
      </c>
      <c r="F465" s="134"/>
      <c r="G465" s="120"/>
      <c r="H465" s="120">
        <v>100000</v>
      </c>
    </row>
    <row r="466" spans="2:8" x14ac:dyDescent="0.25">
      <c r="B466" s="122">
        <v>3</v>
      </c>
      <c r="C466" s="122"/>
      <c r="D466" s="122"/>
      <c r="E466" s="146" t="s">
        <v>58</v>
      </c>
      <c r="F466" s="123">
        <f>F467</f>
        <v>100000</v>
      </c>
      <c r="G466" s="123">
        <f>G467</f>
        <v>0</v>
      </c>
      <c r="H466" s="123">
        <f t="shared" ref="H466:H468" si="90">F466+G466</f>
        <v>100000</v>
      </c>
    </row>
    <row r="467" spans="2:8" ht="26.25" x14ac:dyDescent="0.25">
      <c r="B467" s="125"/>
      <c r="C467" s="122">
        <v>36</v>
      </c>
      <c r="D467" s="125"/>
      <c r="E467" s="146" t="s">
        <v>205</v>
      </c>
      <c r="F467" s="62">
        <f>F468</f>
        <v>100000</v>
      </c>
      <c r="G467" s="123">
        <f>G468</f>
        <v>0</v>
      </c>
      <c r="H467" s="123">
        <f t="shared" si="90"/>
        <v>100000</v>
      </c>
    </row>
    <row r="468" spans="2:8" x14ac:dyDescent="0.25">
      <c r="B468" s="125"/>
      <c r="C468" s="125"/>
      <c r="D468" s="125">
        <v>363</v>
      </c>
      <c r="E468" s="147" t="s">
        <v>78</v>
      </c>
      <c r="F468" s="67">
        <v>100000</v>
      </c>
      <c r="G468" s="120"/>
      <c r="H468" s="120">
        <f t="shared" si="90"/>
        <v>100000</v>
      </c>
    </row>
    <row r="469" spans="2:8" ht="25.5" x14ac:dyDescent="0.25">
      <c r="B469" s="180"/>
      <c r="C469" s="180"/>
      <c r="D469" s="180"/>
      <c r="E469" s="181" t="s">
        <v>206</v>
      </c>
      <c r="F469" s="140">
        <f>F471</f>
        <v>209000</v>
      </c>
      <c r="G469" s="140">
        <f t="shared" ref="G469:H469" si="91">G471</f>
        <v>0</v>
      </c>
      <c r="H469" s="140">
        <f t="shared" si="91"/>
        <v>209000</v>
      </c>
    </row>
    <row r="470" spans="2:8" ht="25.5" x14ac:dyDescent="0.25">
      <c r="B470" s="180"/>
      <c r="C470" s="180"/>
      <c r="D470" s="180"/>
      <c r="E470" s="181" t="s">
        <v>207</v>
      </c>
      <c r="F470" s="140"/>
      <c r="G470" s="140"/>
      <c r="H470" s="140"/>
    </row>
    <row r="471" spans="2:8" ht="36" customHeight="1" x14ac:dyDescent="0.25">
      <c r="B471" s="183"/>
      <c r="C471" s="183"/>
      <c r="D471" s="183"/>
      <c r="E471" s="184" t="s">
        <v>208</v>
      </c>
      <c r="F471" s="144">
        <f>F472+F477+F487+F482</f>
        <v>209000</v>
      </c>
      <c r="G471" s="144">
        <f>G472+G477+G487+G482</f>
        <v>0</v>
      </c>
      <c r="H471" s="144">
        <f>H472+H477+H487+H482</f>
        <v>209000</v>
      </c>
    </row>
    <row r="472" spans="2:8" x14ac:dyDescent="0.25">
      <c r="B472" s="128"/>
      <c r="C472" s="128"/>
      <c r="D472" s="128"/>
      <c r="E472" s="130" t="s">
        <v>209</v>
      </c>
      <c r="F472" s="117">
        <f>F474</f>
        <v>120000</v>
      </c>
      <c r="G472" s="117">
        <f>G474</f>
        <v>0</v>
      </c>
      <c r="H472" s="117">
        <f>H474</f>
        <v>120000</v>
      </c>
    </row>
    <row r="473" spans="2:8" x14ac:dyDescent="0.25">
      <c r="B473" s="128"/>
      <c r="C473" s="128"/>
      <c r="D473" s="128"/>
      <c r="E473" s="118" t="s">
        <v>129</v>
      </c>
      <c r="F473" s="119">
        <v>120000</v>
      </c>
      <c r="G473" s="120"/>
      <c r="H473" s="121">
        <v>120000</v>
      </c>
    </row>
    <row r="474" spans="2:8" x14ac:dyDescent="0.25">
      <c r="B474" s="122">
        <v>3</v>
      </c>
      <c r="C474" s="122"/>
      <c r="D474" s="122"/>
      <c r="E474" s="122" t="s">
        <v>58</v>
      </c>
      <c r="F474" s="123">
        <f>F475</f>
        <v>120000</v>
      </c>
      <c r="G474" s="123">
        <f t="shared" ref="G474" si="92">G475</f>
        <v>0</v>
      </c>
      <c r="H474" s="123">
        <f t="shared" ref="H474:H476" si="93">F474+G474</f>
        <v>120000</v>
      </c>
    </row>
    <row r="475" spans="2:8" x14ac:dyDescent="0.25">
      <c r="B475" s="122"/>
      <c r="C475" s="122">
        <v>38</v>
      </c>
      <c r="D475" s="122"/>
      <c r="E475" s="122" t="s">
        <v>81</v>
      </c>
      <c r="F475" s="123">
        <f>F476</f>
        <v>120000</v>
      </c>
      <c r="G475" s="123"/>
      <c r="H475" s="123">
        <f t="shared" si="93"/>
        <v>120000</v>
      </c>
    </row>
    <row r="476" spans="2:8" x14ac:dyDescent="0.25">
      <c r="B476" s="125"/>
      <c r="C476" s="125"/>
      <c r="D476" s="125">
        <v>381</v>
      </c>
      <c r="E476" s="125" t="s">
        <v>82</v>
      </c>
      <c r="F476" s="120">
        <v>120000</v>
      </c>
      <c r="G476" s="120"/>
      <c r="H476" s="120">
        <f t="shared" si="93"/>
        <v>120000</v>
      </c>
    </row>
    <row r="477" spans="2:8" x14ac:dyDescent="0.25">
      <c r="B477" s="128"/>
      <c r="C477" s="128"/>
      <c r="D477" s="128"/>
      <c r="E477" s="130" t="s">
        <v>210</v>
      </c>
      <c r="F477" s="117">
        <f>F479</f>
        <v>29000</v>
      </c>
      <c r="G477" s="117">
        <f>G479</f>
        <v>0</v>
      </c>
      <c r="H477" s="117">
        <f>H479</f>
        <v>29000</v>
      </c>
    </row>
    <row r="478" spans="2:8" x14ac:dyDescent="0.25">
      <c r="B478" s="128"/>
      <c r="C478" s="128"/>
      <c r="D478" s="128"/>
      <c r="E478" s="118" t="s">
        <v>129</v>
      </c>
      <c r="F478" s="119">
        <v>29000</v>
      </c>
      <c r="G478" s="120"/>
      <c r="H478" s="121">
        <v>29000</v>
      </c>
    </row>
    <row r="479" spans="2:8" x14ac:dyDescent="0.25">
      <c r="B479" s="122">
        <v>3</v>
      </c>
      <c r="C479" s="122"/>
      <c r="D479" s="122"/>
      <c r="E479" s="122" t="s">
        <v>58</v>
      </c>
      <c r="F479" s="123">
        <f>F480</f>
        <v>29000</v>
      </c>
      <c r="G479" s="123">
        <f t="shared" ref="G479" si="94">G480</f>
        <v>0</v>
      </c>
      <c r="H479" s="123">
        <f t="shared" ref="H479:H481" si="95">F479+G479</f>
        <v>29000</v>
      </c>
    </row>
    <row r="480" spans="2:8" x14ac:dyDescent="0.25">
      <c r="B480" s="122"/>
      <c r="C480" s="122">
        <v>38</v>
      </c>
      <c r="D480" s="122"/>
      <c r="E480" s="122" t="s">
        <v>81</v>
      </c>
      <c r="F480" s="123">
        <f>F481</f>
        <v>29000</v>
      </c>
      <c r="G480" s="123"/>
      <c r="H480" s="123">
        <f t="shared" si="95"/>
        <v>29000</v>
      </c>
    </row>
    <row r="481" spans="2:8" x14ac:dyDescent="0.25">
      <c r="B481" s="125"/>
      <c r="C481" s="125"/>
      <c r="D481" s="125">
        <v>381</v>
      </c>
      <c r="E481" s="125" t="s">
        <v>82</v>
      </c>
      <c r="F481" s="120">
        <v>29000</v>
      </c>
      <c r="G481" s="120"/>
      <c r="H481" s="120">
        <f t="shared" si="95"/>
        <v>29000</v>
      </c>
    </row>
    <row r="482" spans="2:8" x14ac:dyDescent="0.25">
      <c r="B482" s="128"/>
      <c r="C482" s="128"/>
      <c r="D482" s="128"/>
      <c r="E482" s="233" t="s">
        <v>211</v>
      </c>
      <c r="F482" s="133">
        <f>F484</f>
        <v>7000</v>
      </c>
      <c r="G482" s="133">
        <f>G484</f>
        <v>0</v>
      </c>
      <c r="H482" s="133">
        <f>H484</f>
        <v>7000</v>
      </c>
    </row>
    <row r="483" spans="2:8" x14ac:dyDescent="0.25">
      <c r="B483" s="131"/>
      <c r="C483" s="131"/>
      <c r="D483" s="131"/>
      <c r="E483" s="118" t="s">
        <v>129</v>
      </c>
      <c r="F483" s="119">
        <v>7000</v>
      </c>
      <c r="G483" s="120"/>
      <c r="H483" s="121">
        <v>7000</v>
      </c>
    </row>
    <row r="484" spans="2:8" x14ac:dyDescent="0.25">
      <c r="B484" s="122">
        <v>3</v>
      </c>
      <c r="C484" s="122"/>
      <c r="D484" s="122"/>
      <c r="E484" s="122" t="s">
        <v>58</v>
      </c>
      <c r="F484" s="123">
        <f t="shared" ref="F484:G485" si="96">F485</f>
        <v>7000</v>
      </c>
      <c r="G484" s="123">
        <f t="shared" si="96"/>
        <v>0</v>
      </c>
      <c r="H484" s="123">
        <f t="shared" ref="H484:H486" si="97">F484+G484</f>
        <v>7000</v>
      </c>
    </row>
    <row r="485" spans="2:8" x14ac:dyDescent="0.25">
      <c r="B485" s="125"/>
      <c r="C485" s="122">
        <v>32</v>
      </c>
      <c r="D485" s="125"/>
      <c r="E485" s="125" t="s">
        <v>65</v>
      </c>
      <c r="F485" s="123">
        <f t="shared" si="96"/>
        <v>7000</v>
      </c>
      <c r="G485" s="123"/>
      <c r="H485" s="123">
        <f t="shared" si="97"/>
        <v>7000</v>
      </c>
    </row>
    <row r="486" spans="2:8" x14ac:dyDescent="0.25">
      <c r="B486" s="125"/>
      <c r="C486" s="125"/>
      <c r="D486" s="125">
        <v>323</v>
      </c>
      <c r="E486" s="125" t="s">
        <v>69</v>
      </c>
      <c r="F486" s="120">
        <v>7000</v>
      </c>
      <c r="G486" s="120"/>
      <c r="H486" s="120">
        <f t="shared" si="97"/>
        <v>7000</v>
      </c>
    </row>
    <row r="487" spans="2:8" x14ac:dyDescent="0.25">
      <c r="B487" s="128"/>
      <c r="C487" s="128"/>
      <c r="D487" s="128"/>
      <c r="E487" s="130" t="s">
        <v>212</v>
      </c>
      <c r="F487" s="117">
        <f>F490</f>
        <v>53000</v>
      </c>
      <c r="G487" s="117">
        <f>G490</f>
        <v>0</v>
      </c>
      <c r="H487" s="117">
        <f>H490</f>
        <v>53000</v>
      </c>
    </row>
    <row r="488" spans="2:8" x14ac:dyDescent="0.25">
      <c r="B488" s="128"/>
      <c r="C488" s="128"/>
      <c r="D488" s="128"/>
      <c r="E488" s="118" t="s">
        <v>129</v>
      </c>
      <c r="F488" s="177">
        <v>53000</v>
      </c>
      <c r="G488" s="175"/>
      <c r="H488" s="175">
        <v>13000</v>
      </c>
    </row>
    <row r="489" spans="2:8" x14ac:dyDescent="0.25">
      <c r="B489" s="128"/>
      <c r="C489" s="128"/>
      <c r="D489" s="128"/>
      <c r="E489" s="118" t="s">
        <v>135</v>
      </c>
      <c r="F489" s="177"/>
      <c r="G489" s="175"/>
      <c r="H489" s="175">
        <v>40000</v>
      </c>
    </row>
    <row r="490" spans="2:8" x14ac:dyDescent="0.25">
      <c r="B490" s="122">
        <v>3</v>
      </c>
      <c r="C490" s="122"/>
      <c r="D490" s="122"/>
      <c r="E490" s="122" t="s">
        <v>58</v>
      </c>
      <c r="F490" s="123">
        <f>F491</f>
        <v>53000</v>
      </c>
      <c r="G490" s="123">
        <f t="shared" ref="G490" si="98">G491</f>
        <v>0</v>
      </c>
      <c r="H490" s="123">
        <f t="shared" ref="H490:H493" si="99">F490+G490</f>
        <v>53000</v>
      </c>
    </row>
    <row r="491" spans="2:8" x14ac:dyDescent="0.25">
      <c r="B491" s="122"/>
      <c r="C491" s="122">
        <v>38</v>
      </c>
      <c r="D491" s="122"/>
      <c r="E491" s="122" t="s">
        <v>81</v>
      </c>
      <c r="F491" s="123">
        <f>F492+F493</f>
        <v>53000</v>
      </c>
      <c r="G491" s="123"/>
      <c r="H491" s="123">
        <f t="shared" si="99"/>
        <v>53000</v>
      </c>
    </row>
    <row r="492" spans="2:8" x14ac:dyDescent="0.25">
      <c r="B492" s="125"/>
      <c r="C492" s="125"/>
      <c r="D492" s="125">
        <v>381</v>
      </c>
      <c r="E492" s="125" t="s">
        <v>82</v>
      </c>
      <c r="F492" s="120">
        <v>13000</v>
      </c>
      <c r="G492" s="120"/>
      <c r="H492" s="120">
        <f t="shared" si="99"/>
        <v>13000</v>
      </c>
    </row>
    <row r="493" spans="2:8" x14ac:dyDescent="0.25">
      <c r="B493" s="125"/>
      <c r="C493" s="125"/>
      <c r="D493" s="125">
        <v>382</v>
      </c>
      <c r="E493" s="125" t="s">
        <v>83</v>
      </c>
      <c r="F493" s="120">
        <v>40000</v>
      </c>
      <c r="G493" s="120"/>
      <c r="H493" s="120">
        <f t="shared" si="99"/>
        <v>40000</v>
      </c>
    </row>
    <row r="494" spans="2:8" ht="25.5" customHeight="1" x14ac:dyDescent="0.25">
      <c r="B494" s="180"/>
      <c r="C494" s="180"/>
      <c r="D494" s="180"/>
      <c r="E494" s="181" t="s">
        <v>213</v>
      </c>
      <c r="F494" s="140">
        <f>F496</f>
        <v>1616540.74</v>
      </c>
      <c r="G494" s="140">
        <f>G496</f>
        <v>0</v>
      </c>
      <c r="H494" s="140">
        <f>H496</f>
        <v>1616540.74</v>
      </c>
    </row>
    <row r="495" spans="2:8" ht="31.5" customHeight="1" x14ac:dyDescent="0.25">
      <c r="B495" s="180"/>
      <c r="C495" s="180"/>
      <c r="D495" s="180"/>
      <c r="E495" s="181" t="s">
        <v>214</v>
      </c>
      <c r="F495" s="140"/>
      <c r="G495" s="140"/>
      <c r="H495" s="140"/>
    </row>
    <row r="496" spans="2:8" x14ac:dyDescent="0.25">
      <c r="B496" s="183"/>
      <c r="C496" s="183"/>
      <c r="D496" s="183"/>
      <c r="E496" s="243" t="s">
        <v>215</v>
      </c>
      <c r="F496" s="144">
        <f>F497+F527+F535+F543+F518</f>
        <v>1616540.74</v>
      </c>
      <c r="G496" s="144">
        <f>G497+G527+G535+G543+G518</f>
        <v>0</v>
      </c>
      <c r="H496" s="144">
        <f>H497+H527+H535+H543+H518</f>
        <v>1616540.74</v>
      </c>
    </row>
    <row r="497" spans="2:8" ht="26.25" x14ac:dyDescent="0.25">
      <c r="B497" s="79"/>
      <c r="C497" s="79"/>
      <c r="D497" s="79"/>
      <c r="E497" s="130" t="s">
        <v>216</v>
      </c>
      <c r="F497" s="244">
        <f>F502+F514</f>
        <v>920480.74</v>
      </c>
      <c r="G497" s="244">
        <f>G502+G514</f>
        <v>0</v>
      </c>
      <c r="H497" s="244">
        <f>H502+H514</f>
        <v>920480.74</v>
      </c>
    </row>
    <row r="498" spans="2:8" ht="23.25" x14ac:dyDescent="0.25">
      <c r="B498" s="79"/>
      <c r="C498" s="79"/>
      <c r="D498" s="79"/>
      <c r="E498" s="245" t="s">
        <v>217</v>
      </c>
      <c r="F498" s="123"/>
      <c r="G498" s="123"/>
      <c r="H498" s="123"/>
    </row>
    <row r="499" spans="2:8" x14ac:dyDescent="0.25">
      <c r="B499" s="79"/>
      <c r="C499" s="79"/>
      <c r="D499" s="79"/>
      <c r="E499" s="118" t="s">
        <v>129</v>
      </c>
      <c r="F499" s="177">
        <v>738156</v>
      </c>
      <c r="G499" s="120"/>
      <c r="H499" s="120">
        <v>563730.74</v>
      </c>
    </row>
    <row r="500" spans="2:8" x14ac:dyDescent="0.25">
      <c r="B500" s="79"/>
      <c r="C500" s="79"/>
      <c r="D500" s="79"/>
      <c r="E500" s="118" t="s">
        <v>169</v>
      </c>
      <c r="F500" s="175">
        <v>168150</v>
      </c>
      <c r="G500" s="120"/>
      <c r="H500" s="120">
        <v>168150</v>
      </c>
    </row>
    <row r="501" spans="2:8" x14ac:dyDescent="0.25">
      <c r="B501" s="79"/>
      <c r="C501" s="79"/>
      <c r="D501" s="79"/>
      <c r="E501" s="118" t="s">
        <v>135</v>
      </c>
      <c r="F501" s="175">
        <v>1600</v>
      </c>
      <c r="G501" s="120"/>
      <c r="H501" s="120">
        <v>188600</v>
      </c>
    </row>
    <row r="502" spans="2:8" x14ac:dyDescent="0.25">
      <c r="B502" s="61">
        <v>3</v>
      </c>
      <c r="C502" s="61"/>
      <c r="D502" s="61"/>
      <c r="E502" s="61" t="s">
        <v>58</v>
      </c>
      <c r="F502" s="123">
        <f>F503+F507+F512</f>
        <v>907980.74</v>
      </c>
      <c r="G502" s="123">
        <f>G503+G507+G512</f>
        <v>0</v>
      </c>
      <c r="H502" s="123">
        <f>F502+G502</f>
        <v>907980.74</v>
      </c>
    </row>
    <row r="503" spans="2:8" x14ac:dyDescent="0.25">
      <c r="B503" s="61"/>
      <c r="C503" s="61">
        <v>31</v>
      </c>
      <c r="D503" s="61"/>
      <c r="E503" s="61" t="s">
        <v>60</v>
      </c>
      <c r="F503" s="123">
        <f>F504+F505+F506</f>
        <v>713730.74</v>
      </c>
      <c r="G503" s="123">
        <f>G504+G506+G505</f>
        <v>0</v>
      </c>
      <c r="H503" s="123">
        <f t="shared" ref="H503:H518" si="100">F503+G503</f>
        <v>713730.74</v>
      </c>
    </row>
    <row r="504" spans="2:8" x14ac:dyDescent="0.25">
      <c r="B504" s="65"/>
      <c r="C504" s="65"/>
      <c r="D504" s="65">
        <v>311</v>
      </c>
      <c r="E504" s="65" t="s">
        <v>141</v>
      </c>
      <c r="F504" s="120">
        <v>585068</v>
      </c>
      <c r="G504" s="120"/>
      <c r="H504" s="120">
        <f t="shared" si="100"/>
        <v>585068</v>
      </c>
    </row>
    <row r="505" spans="2:8" x14ac:dyDescent="0.25">
      <c r="B505" s="65"/>
      <c r="C505" s="65"/>
      <c r="D505" s="65">
        <v>312</v>
      </c>
      <c r="E505" s="65" t="s">
        <v>63</v>
      </c>
      <c r="F505" s="120">
        <v>32137.74</v>
      </c>
      <c r="G505" s="120"/>
      <c r="H505" s="120">
        <f t="shared" si="100"/>
        <v>32137.74</v>
      </c>
    </row>
    <row r="506" spans="2:8" x14ac:dyDescent="0.25">
      <c r="B506" s="65"/>
      <c r="C506" s="65"/>
      <c r="D506" s="65">
        <v>313</v>
      </c>
      <c r="E506" s="65" t="s">
        <v>64</v>
      </c>
      <c r="F506" s="120">
        <v>96525</v>
      </c>
      <c r="G506" s="120"/>
      <c r="H506" s="120">
        <f t="shared" si="100"/>
        <v>96525</v>
      </c>
    </row>
    <row r="507" spans="2:8" x14ac:dyDescent="0.25">
      <c r="B507" s="65"/>
      <c r="C507" s="61">
        <v>32</v>
      </c>
      <c r="D507" s="65"/>
      <c r="E507" s="61" t="s">
        <v>65</v>
      </c>
      <c r="F507" s="123">
        <f>F509+F510+F508+F511</f>
        <v>189400</v>
      </c>
      <c r="G507" s="123">
        <f>G508+G509+G510+G511</f>
        <v>0</v>
      </c>
      <c r="H507" s="123">
        <f t="shared" si="100"/>
        <v>189400</v>
      </c>
    </row>
    <row r="508" spans="2:8" x14ac:dyDescent="0.25">
      <c r="B508" s="65"/>
      <c r="C508" s="61"/>
      <c r="D508" s="65">
        <v>321</v>
      </c>
      <c r="E508" s="65" t="s">
        <v>66</v>
      </c>
      <c r="F508" s="120">
        <v>38945</v>
      </c>
      <c r="G508" s="123"/>
      <c r="H508" s="120">
        <f t="shared" si="100"/>
        <v>38945</v>
      </c>
    </row>
    <row r="509" spans="2:8" x14ac:dyDescent="0.25">
      <c r="B509" s="61"/>
      <c r="C509" s="61"/>
      <c r="D509" s="65">
        <v>322</v>
      </c>
      <c r="E509" s="65" t="s">
        <v>67</v>
      </c>
      <c r="F509" s="120">
        <v>86500</v>
      </c>
      <c r="G509" s="123"/>
      <c r="H509" s="120">
        <f t="shared" si="100"/>
        <v>86500</v>
      </c>
    </row>
    <row r="510" spans="2:8" x14ac:dyDescent="0.25">
      <c r="B510" s="65"/>
      <c r="C510" s="65"/>
      <c r="D510" s="65">
        <v>323</v>
      </c>
      <c r="E510" s="65" t="s">
        <v>69</v>
      </c>
      <c r="F510" s="120">
        <v>60655</v>
      </c>
      <c r="G510" s="120"/>
      <c r="H510" s="120">
        <f t="shared" si="100"/>
        <v>60655</v>
      </c>
    </row>
    <row r="511" spans="2:8" x14ac:dyDescent="0.25">
      <c r="B511" s="65"/>
      <c r="C511" s="65"/>
      <c r="D511" s="65">
        <v>329</v>
      </c>
      <c r="E511" s="65" t="s">
        <v>71</v>
      </c>
      <c r="F511" s="120">
        <v>3300</v>
      </c>
      <c r="G511" s="123"/>
      <c r="H511" s="120">
        <f t="shared" si="100"/>
        <v>3300</v>
      </c>
    </row>
    <row r="512" spans="2:8" x14ac:dyDescent="0.25">
      <c r="B512" s="65"/>
      <c r="C512" s="61">
        <v>34</v>
      </c>
      <c r="D512" s="61"/>
      <c r="E512" s="61" t="s">
        <v>72</v>
      </c>
      <c r="F512" s="123">
        <f>F513</f>
        <v>4850</v>
      </c>
      <c r="G512" s="123"/>
      <c r="H512" s="123">
        <f t="shared" si="100"/>
        <v>4850</v>
      </c>
    </row>
    <row r="513" spans="2:8" x14ac:dyDescent="0.25">
      <c r="B513" s="65"/>
      <c r="C513" s="65"/>
      <c r="D513" s="65">
        <v>343</v>
      </c>
      <c r="E513" s="65" t="s">
        <v>74</v>
      </c>
      <c r="F513" s="120">
        <v>4850</v>
      </c>
      <c r="G513" s="123"/>
      <c r="H513" s="120">
        <f t="shared" si="100"/>
        <v>4850</v>
      </c>
    </row>
    <row r="514" spans="2:8" x14ac:dyDescent="0.25">
      <c r="B514" s="61">
        <v>4</v>
      </c>
      <c r="C514" s="61"/>
      <c r="D514" s="65"/>
      <c r="E514" s="122" t="s">
        <v>193</v>
      </c>
      <c r="F514" s="123">
        <f>F515</f>
        <v>12500</v>
      </c>
      <c r="G514" s="123">
        <f>G515</f>
        <v>0</v>
      </c>
      <c r="H514" s="123">
        <f t="shared" si="100"/>
        <v>12500</v>
      </c>
    </row>
    <row r="515" spans="2:8" ht="26.25" x14ac:dyDescent="0.25">
      <c r="B515" s="61"/>
      <c r="C515" s="61">
        <v>42</v>
      </c>
      <c r="D515" s="65"/>
      <c r="E515" s="146" t="s">
        <v>89</v>
      </c>
      <c r="F515" s="123">
        <f>F516+F517</f>
        <v>12500</v>
      </c>
      <c r="G515" s="123">
        <f>G516+G517</f>
        <v>0</v>
      </c>
      <c r="H515" s="123">
        <f>F515+G515</f>
        <v>12500</v>
      </c>
    </row>
    <row r="516" spans="2:8" x14ac:dyDescent="0.25">
      <c r="B516" s="65"/>
      <c r="C516" s="65"/>
      <c r="D516" s="65">
        <v>422</v>
      </c>
      <c r="E516" s="125" t="s">
        <v>193</v>
      </c>
      <c r="F516" s="120">
        <v>9500</v>
      </c>
      <c r="G516" s="123"/>
      <c r="H516" s="120">
        <f t="shared" si="100"/>
        <v>9500</v>
      </c>
    </row>
    <row r="517" spans="2:8" x14ac:dyDescent="0.25">
      <c r="B517" s="65"/>
      <c r="C517" s="65"/>
      <c r="D517" s="65">
        <v>426</v>
      </c>
      <c r="E517" s="125" t="s">
        <v>218</v>
      </c>
      <c r="F517" s="120">
        <v>3000</v>
      </c>
      <c r="G517" s="120"/>
      <c r="H517" s="120">
        <f t="shared" si="100"/>
        <v>3000</v>
      </c>
    </row>
    <row r="518" spans="2:8" x14ac:dyDescent="0.25">
      <c r="B518" s="246"/>
      <c r="C518" s="246"/>
      <c r="D518" s="247"/>
      <c r="E518" s="233" t="s">
        <v>219</v>
      </c>
      <c r="F518" s="239">
        <f>F521+F524</f>
        <v>153000</v>
      </c>
      <c r="G518" s="239">
        <f>G521+G524</f>
        <v>0</v>
      </c>
      <c r="H518" s="239">
        <f t="shared" si="100"/>
        <v>153000</v>
      </c>
    </row>
    <row r="519" spans="2:8" x14ac:dyDescent="0.25">
      <c r="B519" s="79"/>
      <c r="C519" s="79"/>
      <c r="D519" s="172"/>
      <c r="E519" s="118" t="s">
        <v>129</v>
      </c>
      <c r="F519" s="153"/>
      <c r="G519" s="153"/>
      <c r="H519" s="153">
        <v>98000</v>
      </c>
    </row>
    <row r="520" spans="2:8" x14ac:dyDescent="0.25">
      <c r="B520" s="248"/>
      <c r="C520" s="248"/>
      <c r="D520" s="249"/>
      <c r="E520" s="118" t="s">
        <v>135</v>
      </c>
      <c r="F520" s="153"/>
      <c r="G520" s="153"/>
      <c r="H520" s="153">
        <v>55000</v>
      </c>
    </row>
    <row r="521" spans="2:8" x14ac:dyDescent="0.25">
      <c r="B521" s="61">
        <v>3</v>
      </c>
      <c r="C521" s="61"/>
      <c r="D521" s="61"/>
      <c r="E521" s="169" t="s">
        <v>58</v>
      </c>
      <c r="F521" s="250">
        <f>F522</f>
        <v>13000</v>
      </c>
      <c r="G521" s="250">
        <f>G522</f>
        <v>0</v>
      </c>
      <c r="H521" s="250">
        <f t="shared" ref="H521:H526" si="101">F521+G521</f>
        <v>13000</v>
      </c>
    </row>
    <row r="522" spans="2:8" x14ac:dyDescent="0.25">
      <c r="B522" s="61"/>
      <c r="C522" s="61">
        <v>32</v>
      </c>
      <c r="D522" s="61"/>
      <c r="E522" s="122" t="s">
        <v>65</v>
      </c>
      <c r="F522" s="250">
        <f>F523</f>
        <v>13000</v>
      </c>
      <c r="G522" s="250">
        <f>G523</f>
        <v>0</v>
      </c>
      <c r="H522" s="250">
        <f t="shared" si="101"/>
        <v>13000</v>
      </c>
    </row>
    <row r="523" spans="2:8" x14ac:dyDescent="0.25">
      <c r="B523" s="65"/>
      <c r="C523" s="65"/>
      <c r="D523" s="65">
        <v>323</v>
      </c>
      <c r="E523" s="125" t="s">
        <v>220</v>
      </c>
      <c r="F523" s="153">
        <v>13000</v>
      </c>
      <c r="G523" s="153"/>
      <c r="H523" s="153">
        <f t="shared" si="101"/>
        <v>13000</v>
      </c>
    </row>
    <row r="524" spans="2:8" x14ac:dyDescent="0.25">
      <c r="B524" s="61">
        <v>4</v>
      </c>
      <c r="C524" s="61"/>
      <c r="D524" s="65"/>
      <c r="E524" s="122" t="s">
        <v>193</v>
      </c>
      <c r="F524" s="250">
        <f>F525</f>
        <v>140000</v>
      </c>
      <c r="G524" s="250">
        <f>G525</f>
        <v>0</v>
      </c>
      <c r="H524" s="250">
        <f t="shared" si="101"/>
        <v>140000</v>
      </c>
    </row>
    <row r="525" spans="2:8" ht="26.25" x14ac:dyDescent="0.25">
      <c r="B525" s="61"/>
      <c r="C525" s="61">
        <v>42</v>
      </c>
      <c r="D525" s="65"/>
      <c r="E525" s="146" t="s">
        <v>89</v>
      </c>
      <c r="F525" s="250">
        <f>F526</f>
        <v>140000</v>
      </c>
      <c r="G525" s="250">
        <f>G526</f>
        <v>0</v>
      </c>
      <c r="H525" s="250">
        <f t="shared" si="101"/>
        <v>140000</v>
      </c>
    </row>
    <row r="526" spans="2:8" x14ac:dyDescent="0.25">
      <c r="B526" s="65"/>
      <c r="C526" s="65"/>
      <c r="D526" s="65">
        <v>422</v>
      </c>
      <c r="E526" s="125" t="s">
        <v>193</v>
      </c>
      <c r="F526" s="153">
        <v>140000</v>
      </c>
      <c r="G526" s="153"/>
      <c r="H526" s="250">
        <f t="shared" si="101"/>
        <v>140000</v>
      </c>
    </row>
    <row r="527" spans="2:8" ht="26.25" x14ac:dyDescent="0.25">
      <c r="B527" s="128"/>
      <c r="C527" s="128"/>
      <c r="D527" s="128"/>
      <c r="E527" s="150" t="s">
        <v>221</v>
      </c>
      <c r="F527" s="251">
        <f>F529+F532</f>
        <v>333060</v>
      </c>
      <c r="G527" s="251">
        <f t="shared" ref="G527:H527" si="102">G529+G532</f>
        <v>0</v>
      </c>
      <c r="H527" s="251">
        <f t="shared" si="102"/>
        <v>333060</v>
      </c>
    </row>
    <row r="528" spans="2:8" x14ac:dyDescent="0.25">
      <c r="B528" s="128"/>
      <c r="C528" s="128"/>
      <c r="D528" s="128"/>
      <c r="E528" s="118" t="s">
        <v>135</v>
      </c>
      <c r="F528" s="177">
        <v>333060</v>
      </c>
      <c r="G528" s="175"/>
      <c r="H528" s="175">
        <v>333060</v>
      </c>
    </row>
    <row r="529" spans="2:8" x14ac:dyDescent="0.25">
      <c r="B529" s="122">
        <v>3</v>
      </c>
      <c r="C529" s="122"/>
      <c r="D529" s="122"/>
      <c r="E529" s="146" t="s">
        <v>58</v>
      </c>
      <c r="F529" s="123">
        <f>F530</f>
        <v>33060</v>
      </c>
      <c r="G529" s="123">
        <f t="shared" ref="G529" si="103">G530</f>
        <v>0</v>
      </c>
      <c r="H529" s="123">
        <f t="shared" ref="H529:H534" si="104">F529+G529</f>
        <v>33060</v>
      </c>
    </row>
    <row r="530" spans="2:8" x14ac:dyDescent="0.25">
      <c r="B530" s="122"/>
      <c r="C530" s="122">
        <v>34</v>
      </c>
      <c r="D530" s="122"/>
      <c r="E530" s="146" t="s">
        <v>72</v>
      </c>
      <c r="F530" s="123">
        <f>F531</f>
        <v>33060</v>
      </c>
      <c r="G530" s="123"/>
      <c r="H530" s="123">
        <f t="shared" si="104"/>
        <v>33060</v>
      </c>
    </row>
    <row r="531" spans="2:8" x14ac:dyDescent="0.25">
      <c r="B531" s="125"/>
      <c r="C531" s="125"/>
      <c r="D531" s="125">
        <v>342</v>
      </c>
      <c r="E531" s="147" t="s">
        <v>73</v>
      </c>
      <c r="F531" s="120">
        <v>33060</v>
      </c>
      <c r="G531" s="120"/>
      <c r="H531" s="120">
        <f t="shared" si="104"/>
        <v>33060</v>
      </c>
    </row>
    <row r="532" spans="2:8" ht="26.25" x14ac:dyDescent="0.25">
      <c r="B532" s="122">
        <v>5</v>
      </c>
      <c r="C532" s="122"/>
      <c r="D532" s="122"/>
      <c r="E532" s="146" t="s">
        <v>99</v>
      </c>
      <c r="F532" s="62">
        <f>F533</f>
        <v>300000</v>
      </c>
      <c r="G532" s="62">
        <f t="shared" ref="G532" si="105">G533</f>
        <v>0</v>
      </c>
      <c r="H532" s="62">
        <f t="shared" si="104"/>
        <v>300000</v>
      </c>
    </row>
    <row r="533" spans="2:8" ht="26.25" x14ac:dyDescent="0.25">
      <c r="B533" s="122"/>
      <c r="C533" s="122">
        <v>54</v>
      </c>
      <c r="D533" s="122"/>
      <c r="E533" s="146" t="s">
        <v>103</v>
      </c>
      <c r="F533" s="62">
        <f>F534</f>
        <v>300000</v>
      </c>
      <c r="G533" s="62"/>
      <c r="H533" s="62">
        <f t="shared" si="104"/>
        <v>300000</v>
      </c>
    </row>
    <row r="534" spans="2:8" ht="39" customHeight="1" x14ac:dyDescent="0.25">
      <c r="B534" s="125"/>
      <c r="C534" s="125"/>
      <c r="D534" s="125">
        <v>542</v>
      </c>
      <c r="E534" s="147" t="s">
        <v>222</v>
      </c>
      <c r="F534" s="67">
        <v>300000</v>
      </c>
      <c r="G534" s="67"/>
      <c r="H534" s="67">
        <f t="shared" si="104"/>
        <v>300000</v>
      </c>
    </row>
    <row r="535" spans="2:8" x14ac:dyDescent="0.25">
      <c r="B535" s="128"/>
      <c r="C535" s="128"/>
      <c r="D535" s="128"/>
      <c r="E535" s="116" t="s">
        <v>223</v>
      </c>
      <c r="F535" s="117">
        <f>F538</f>
        <v>156000</v>
      </c>
      <c r="G535" s="117">
        <f>G538</f>
        <v>0</v>
      </c>
      <c r="H535" s="117">
        <f>H538</f>
        <v>156000</v>
      </c>
    </row>
    <row r="536" spans="2:8" x14ac:dyDescent="0.25">
      <c r="B536" s="128"/>
      <c r="C536" s="128"/>
      <c r="D536" s="128"/>
      <c r="E536" s="118" t="s">
        <v>129</v>
      </c>
      <c r="F536" s="177">
        <v>156000</v>
      </c>
      <c r="G536" s="175"/>
      <c r="H536" s="175">
        <v>37000</v>
      </c>
    </row>
    <row r="537" spans="2:8" x14ac:dyDescent="0.25">
      <c r="B537" s="128"/>
      <c r="C537" s="128"/>
      <c r="D537" s="128"/>
      <c r="E537" s="118" t="s">
        <v>135</v>
      </c>
      <c r="F537" s="134"/>
      <c r="G537" s="120"/>
      <c r="H537" s="120">
        <v>119000</v>
      </c>
    </row>
    <row r="538" spans="2:8" x14ac:dyDescent="0.25">
      <c r="B538" s="122">
        <v>3</v>
      </c>
      <c r="C538" s="122"/>
      <c r="D538" s="122"/>
      <c r="E538" s="122" t="s">
        <v>58</v>
      </c>
      <c r="F538" s="123">
        <f>F539+F541</f>
        <v>156000</v>
      </c>
      <c r="G538" s="123">
        <f>G539+G541</f>
        <v>0</v>
      </c>
      <c r="H538" s="123">
        <f t="shared" ref="H538:H542" si="106">F538+G538</f>
        <v>156000</v>
      </c>
    </row>
    <row r="539" spans="2:8" ht="26.25" x14ac:dyDescent="0.25">
      <c r="B539" s="122"/>
      <c r="C539" s="122">
        <v>36</v>
      </c>
      <c r="D539" s="122"/>
      <c r="E539" s="146" t="s">
        <v>191</v>
      </c>
      <c r="F539" s="123">
        <f>F540</f>
        <v>119000</v>
      </c>
      <c r="G539" s="123"/>
      <c r="H539" s="123">
        <f t="shared" si="106"/>
        <v>119000</v>
      </c>
    </row>
    <row r="540" spans="2:8" x14ac:dyDescent="0.25">
      <c r="B540" s="125"/>
      <c r="C540" s="125"/>
      <c r="D540" s="125">
        <v>363</v>
      </c>
      <c r="E540" s="125" t="s">
        <v>224</v>
      </c>
      <c r="F540" s="120">
        <v>119000</v>
      </c>
      <c r="G540" s="120"/>
      <c r="H540" s="120">
        <f t="shared" si="106"/>
        <v>119000</v>
      </c>
    </row>
    <row r="541" spans="2:8" x14ac:dyDescent="0.25">
      <c r="B541" s="122"/>
      <c r="C541" s="122">
        <v>37</v>
      </c>
      <c r="D541" s="122"/>
      <c r="E541" s="122" t="s">
        <v>79</v>
      </c>
      <c r="F541" s="123">
        <f>F542</f>
        <v>37000</v>
      </c>
      <c r="G541" s="123"/>
      <c r="H541" s="123">
        <f t="shared" si="106"/>
        <v>37000</v>
      </c>
    </row>
    <row r="542" spans="2:8" x14ac:dyDescent="0.25">
      <c r="B542" s="125"/>
      <c r="C542" s="125"/>
      <c r="D542" s="125">
        <v>372</v>
      </c>
      <c r="E542" s="125" t="s">
        <v>167</v>
      </c>
      <c r="F542" s="120">
        <v>37000</v>
      </c>
      <c r="G542" s="120"/>
      <c r="H542" s="120">
        <f t="shared" si="106"/>
        <v>37000</v>
      </c>
    </row>
    <row r="543" spans="2:8" ht="26.25" x14ac:dyDescent="0.25">
      <c r="B543" s="128"/>
      <c r="C543" s="128"/>
      <c r="D543" s="128"/>
      <c r="E543" s="130" t="s">
        <v>225</v>
      </c>
      <c r="F543" s="117">
        <f>F545</f>
        <v>54000</v>
      </c>
      <c r="G543" s="117">
        <f>G545</f>
        <v>0</v>
      </c>
      <c r="H543" s="117">
        <f>H545</f>
        <v>54000</v>
      </c>
    </row>
    <row r="544" spans="2:8" x14ac:dyDescent="0.25">
      <c r="B544" s="128"/>
      <c r="C544" s="128"/>
      <c r="D544" s="128"/>
      <c r="E544" s="118" t="s">
        <v>135</v>
      </c>
      <c r="F544" s="174">
        <v>54000</v>
      </c>
      <c r="G544" s="175"/>
      <c r="H544" s="176">
        <v>54000</v>
      </c>
    </row>
    <row r="545" spans="2:8" x14ac:dyDescent="0.25">
      <c r="B545" s="122">
        <v>3</v>
      </c>
      <c r="C545" s="122"/>
      <c r="D545" s="122"/>
      <c r="E545" s="122" t="s">
        <v>58</v>
      </c>
      <c r="F545" s="123">
        <f>F546</f>
        <v>54000</v>
      </c>
      <c r="G545" s="123">
        <f>G546</f>
        <v>0</v>
      </c>
      <c r="H545" s="123">
        <f t="shared" ref="H545:H547" si="107">F545+G545</f>
        <v>54000</v>
      </c>
    </row>
    <row r="546" spans="2:8" x14ac:dyDescent="0.25">
      <c r="B546" s="122"/>
      <c r="C546" s="122">
        <v>37</v>
      </c>
      <c r="D546" s="122"/>
      <c r="E546" s="122" t="s">
        <v>79</v>
      </c>
      <c r="F546" s="123">
        <f>F547</f>
        <v>54000</v>
      </c>
      <c r="G546" s="123"/>
      <c r="H546" s="123">
        <f t="shared" si="107"/>
        <v>54000</v>
      </c>
    </row>
    <row r="547" spans="2:8" x14ac:dyDescent="0.25">
      <c r="B547" s="125"/>
      <c r="C547" s="125"/>
      <c r="D547" s="125">
        <v>372</v>
      </c>
      <c r="E547" s="125" t="s">
        <v>167</v>
      </c>
      <c r="F547" s="120">
        <v>54000</v>
      </c>
      <c r="G547" s="120"/>
      <c r="H547" s="120">
        <f t="shared" si="107"/>
        <v>54000</v>
      </c>
    </row>
    <row r="548" spans="2:8" ht="25.5" x14ac:dyDescent="0.25">
      <c r="B548" s="180"/>
      <c r="C548" s="180"/>
      <c r="D548" s="180"/>
      <c r="E548" s="181" t="s">
        <v>226</v>
      </c>
      <c r="F548" s="140">
        <f>F550</f>
        <v>320750.37</v>
      </c>
      <c r="G548" s="140">
        <f>G550</f>
        <v>0</v>
      </c>
      <c r="H548" s="140">
        <f>H550</f>
        <v>320750.37</v>
      </c>
    </row>
    <row r="549" spans="2:8" ht="25.5" x14ac:dyDescent="0.25">
      <c r="B549" s="180"/>
      <c r="C549" s="180"/>
      <c r="D549" s="180"/>
      <c r="E549" s="181" t="s">
        <v>227</v>
      </c>
      <c r="F549" s="140"/>
      <c r="G549" s="140"/>
      <c r="H549" s="140"/>
    </row>
    <row r="550" spans="2:8" ht="38.25" x14ac:dyDescent="0.25">
      <c r="B550" s="183"/>
      <c r="C550" s="183"/>
      <c r="D550" s="183"/>
      <c r="E550" s="184" t="s">
        <v>228</v>
      </c>
      <c r="F550" s="144">
        <f>F551+F566+F571+F576+F582+F587+F557</f>
        <v>320750.37</v>
      </c>
      <c r="G550" s="144">
        <f>G551+G566+G571+G576+G582+G587+G557</f>
        <v>0</v>
      </c>
      <c r="H550" s="144">
        <f>H551+H566+H571+H576+H582+H587+H557</f>
        <v>320750.37</v>
      </c>
    </row>
    <row r="551" spans="2:8" ht="26.25" x14ac:dyDescent="0.25">
      <c r="B551" s="128"/>
      <c r="C551" s="128"/>
      <c r="D551" s="128"/>
      <c r="E551" s="130" t="s">
        <v>229</v>
      </c>
      <c r="F551" s="117">
        <f>F554</f>
        <v>43500</v>
      </c>
      <c r="G551" s="117">
        <f t="shared" ref="G551:H551" si="108">G554</f>
        <v>0</v>
      </c>
      <c r="H551" s="117">
        <f t="shared" si="108"/>
        <v>43500</v>
      </c>
    </row>
    <row r="552" spans="2:8" x14ac:dyDescent="0.25">
      <c r="B552" s="128"/>
      <c r="C552" s="128"/>
      <c r="D552" s="128"/>
      <c r="E552" s="118" t="s">
        <v>140</v>
      </c>
      <c r="F552" s="177">
        <v>31500</v>
      </c>
      <c r="G552" s="175"/>
      <c r="H552" s="175">
        <v>33000</v>
      </c>
    </row>
    <row r="553" spans="2:8" x14ac:dyDescent="0.25">
      <c r="B553" s="128"/>
      <c r="C553" s="128"/>
      <c r="D553" s="128"/>
      <c r="E553" s="118" t="s">
        <v>135</v>
      </c>
      <c r="F553" s="175">
        <v>10500</v>
      </c>
      <c r="G553" s="175"/>
      <c r="H553" s="175">
        <v>10500</v>
      </c>
    </row>
    <row r="554" spans="2:8" x14ac:dyDescent="0.25">
      <c r="B554" s="122">
        <v>3</v>
      </c>
      <c r="C554" s="122"/>
      <c r="D554" s="122"/>
      <c r="E554" s="122" t="s">
        <v>58</v>
      </c>
      <c r="F554" s="123">
        <f>F555</f>
        <v>43500</v>
      </c>
      <c r="G554" s="123">
        <f t="shared" ref="G554" si="109">G555</f>
        <v>0</v>
      </c>
      <c r="H554" s="123">
        <f t="shared" ref="H554:H556" si="110">F554+G554</f>
        <v>43500</v>
      </c>
    </row>
    <row r="555" spans="2:8" x14ac:dyDescent="0.25">
      <c r="B555" s="122"/>
      <c r="C555" s="122">
        <v>37</v>
      </c>
      <c r="D555" s="122"/>
      <c r="E555" s="122" t="s">
        <v>79</v>
      </c>
      <c r="F555" s="123">
        <f>F556</f>
        <v>43500</v>
      </c>
      <c r="G555" s="123">
        <f>G556</f>
        <v>0</v>
      </c>
      <c r="H555" s="123">
        <f t="shared" si="110"/>
        <v>43500</v>
      </c>
    </row>
    <row r="556" spans="2:8" x14ac:dyDescent="0.25">
      <c r="B556" s="125"/>
      <c r="C556" s="125"/>
      <c r="D556" s="125">
        <v>372</v>
      </c>
      <c r="E556" s="125" t="s">
        <v>167</v>
      </c>
      <c r="F556" s="120">
        <v>43500</v>
      </c>
      <c r="G556" s="120"/>
      <c r="H556" s="120">
        <f t="shared" si="110"/>
        <v>43500</v>
      </c>
    </row>
    <row r="557" spans="2:8" x14ac:dyDescent="0.25">
      <c r="B557" s="128"/>
      <c r="C557" s="128"/>
      <c r="D557" s="128"/>
      <c r="E557" s="130" t="s">
        <v>230</v>
      </c>
      <c r="F557" s="117">
        <f>F559</f>
        <v>168650.37</v>
      </c>
      <c r="G557" s="117">
        <f>G559</f>
        <v>0</v>
      </c>
      <c r="H557" s="117">
        <f>H559</f>
        <v>168650.37</v>
      </c>
    </row>
    <row r="558" spans="2:8" x14ac:dyDescent="0.25">
      <c r="B558" s="128"/>
      <c r="C558" s="128"/>
      <c r="D558" s="128"/>
      <c r="E558" s="118" t="s">
        <v>135</v>
      </c>
      <c r="F558" s="175">
        <v>168650.37</v>
      </c>
      <c r="G558" s="120"/>
      <c r="H558" s="120">
        <v>168650.37</v>
      </c>
    </row>
    <row r="559" spans="2:8" x14ac:dyDescent="0.25">
      <c r="B559" s="122">
        <v>3</v>
      </c>
      <c r="C559" s="122"/>
      <c r="D559" s="122"/>
      <c r="E559" s="122" t="s">
        <v>58</v>
      </c>
      <c r="F559" s="123">
        <f>F560+F564</f>
        <v>168650.37</v>
      </c>
      <c r="G559" s="123">
        <f t="shared" ref="G559" si="111">G560+G564</f>
        <v>0</v>
      </c>
      <c r="H559" s="123">
        <f t="shared" ref="H559:H565" si="112">F559+G559</f>
        <v>168650.37</v>
      </c>
    </row>
    <row r="560" spans="2:8" x14ac:dyDescent="0.25">
      <c r="B560" s="122"/>
      <c r="C560" s="122">
        <v>31</v>
      </c>
      <c r="D560" s="122"/>
      <c r="E560" s="122" t="s">
        <v>60</v>
      </c>
      <c r="F560" s="123">
        <f>F561+F563+F562</f>
        <v>160450.37</v>
      </c>
      <c r="G560" s="123"/>
      <c r="H560" s="123">
        <f t="shared" si="112"/>
        <v>160450.37</v>
      </c>
    </row>
    <row r="561" spans="2:8" x14ac:dyDescent="0.25">
      <c r="B561" s="125"/>
      <c r="C561" s="125"/>
      <c r="D561" s="125">
        <v>311</v>
      </c>
      <c r="E561" s="125" t="s">
        <v>141</v>
      </c>
      <c r="F561" s="120">
        <v>130000.32000000001</v>
      </c>
      <c r="G561" s="126"/>
      <c r="H561" s="120">
        <f t="shared" si="112"/>
        <v>130000.32000000001</v>
      </c>
    </row>
    <row r="562" spans="2:8" x14ac:dyDescent="0.25">
      <c r="B562" s="125"/>
      <c r="C562" s="125"/>
      <c r="D562" s="125">
        <v>312</v>
      </c>
      <c r="E562" s="65" t="s">
        <v>63</v>
      </c>
      <c r="F562" s="120">
        <v>9000</v>
      </c>
      <c r="G562" s="126"/>
      <c r="H562" s="120">
        <f t="shared" si="112"/>
        <v>9000</v>
      </c>
    </row>
    <row r="563" spans="2:8" x14ac:dyDescent="0.25">
      <c r="B563" s="125"/>
      <c r="C563" s="125"/>
      <c r="D563" s="125">
        <v>313</v>
      </c>
      <c r="E563" s="125" t="s">
        <v>231</v>
      </c>
      <c r="F563" s="120">
        <v>21450.05</v>
      </c>
      <c r="G563" s="120"/>
      <c r="H563" s="120">
        <f t="shared" si="112"/>
        <v>21450.05</v>
      </c>
    </row>
    <row r="564" spans="2:8" x14ac:dyDescent="0.25">
      <c r="B564" s="125"/>
      <c r="C564" s="122">
        <v>32</v>
      </c>
      <c r="D564" s="125"/>
      <c r="E564" s="122" t="s">
        <v>65</v>
      </c>
      <c r="F564" s="123">
        <f>F565</f>
        <v>8200</v>
      </c>
      <c r="G564" s="123"/>
      <c r="H564" s="123">
        <f t="shared" si="112"/>
        <v>8200</v>
      </c>
    </row>
    <row r="565" spans="2:8" x14ac:dyDescent="0.25">
      <c r="B565" s="125"/>
      <c r="C565" s="122"/>
      <c r="D565" s="125">
        <v>321</v>
      </c>
      <c r="E565" s="125" t="s">
        <v>66</v>
      </c>
      <c r="F565" s="120">
        <v>8200</v>
      </c>
      <c r="G565" s="120"/>
      <c r="H565" s="120">
        <f t="shared" si="112"/>
        <v>8200</v>
      </c>
    </row>
    <row r="566" spans="2:8" ht="14.25" customHeight="1" x14ac:dyDescent="0.25">
      <c r="B566" s="128"/>
      <c r="C566" s="128"/>
      <c r="D566" s="128"/>
      <c r="E566" s="130" t="s">
        <v>232</v>
      </c>
      <c r="F566" s="117">
        <f>F568</f>
        <v>5000</v>
      </c>
      <c r="G566" s="117">
        <f>G568</f>
        <v>0</v>
      </c>
      <c r="H566" s="117">
        <f>H568</f>
        <v>5000</v>
      </c>
    </row>
    <row r="567" spans="2:8" x14ac:dyDescent="0.25">
      <c r="B567" s="128"/>
      <c r="C567" s="128"/>
      <c r="D567" s="128"/>
      <c r="E567" s="118" t="s">
        <v>129</v>
      </c>
      <c r="F567" s="177">
        <v>5000</v>
      </c>
      <c r="G567" s="175"/>
      <c r="H567" s="175">
        <v>5000</v>
      </c>
    </row>
    <row r="568" spans="2:8" x14ac:dyDescent="0.25">
      <c r="B568" s="122">
        <v>3</v>
      </c>
      <c r="C568" s="122"/>
      <c r="D568" s="122"/>
      <c r="E568" s="122" t="s">
        <v>58</v>
      </c>
      <c r="F568" s="123">
        <f>F569</f>
        <v>5000</v>
      </c>
      <c r="G568" s="123">
        <f t="shared" ref="G568" si="113">G569</f>
        <v>0</v>
      </c>
      <c r="H568" s="123">
        <f t="shared" ref="H568:H570" si="114">F568+G568</f>
        <v>5000</v>
      </c>
    </row>
    <row r="569" spans="2:8" x14ac:dyDescent="0.25">
      <c r="B569" s="122"/>
      <c r="C569" s="122">
        <v>38</v>
      </c>
      <c r="D569" s="122"/>
      <c r="E569" s="122" t="s">
        <v>81</v>
      </c>
      <c r="F569" s="123">
        <f>F570</f>
        <v>5000</v>
      </c>
      <c r="G569" s="123"/>
      <c r="H569" s="123">
        <f t="shared" si="114"/>
        <v>5000</v>
      </c>
    </row>
    <row r="570" spans="2:8" x14ac:dyDescent="0.25">
      <c r="B570" s="125"/>
      <c r="C570" s="125"/>
      <c r="D570" s="125">
        <v>381</v>
      </c>
      <c r="E570" s="125" t="s">
        <v>82</v>
      </c>
      <c r="F570" s="120">
        <v>5000</v>
      </c>
      <c r="G570" s="120"/>
      <c r="H570" s="120">
        <f t="shared" si="114"/>
        <v>5000</v>
      </c>
    </row>
    <row r="571" spans="2:8" ht="26.25" x14ac:dyDescent="0.25">
      <c r="B571" s="128"/>
      <c r="C571" s="128"/>
      <c r="D571" s="128"/>
      <c r="E571" s="130" t="s">
        <v>233</v>
      </c>
      <c r="F571" s="117">
        <f>F573</f>
        <v>27000</v>
      </c>
      <c r="G571" s="117">
        <f>G573</f>
        <v>0</v>
      </c>
      <c r="H571" s="117">
        <f>H573</f>
        <v>27000</v>
      </c>
    </row>
    <row r="572" spans="2:8" x14ac:dyDescent="0.25">
      <c r="B572" s="128"/>
      <c r="C572" s="128"/>
      <c r="D572" s="128"/>
      <c r="E572" s="118" t="s">
        <v>135</v>
      </c>
      <c r="F572" s="177">
        <v>27000</v>
      </c>
      <c r="G572" s="175"/>
      <c r="H572" s="175">
        <v>27000</v>
      </c>
    </row>
    <row r="573" spans="2:8" x14ac:dyDescent="0.25">
      <c r="B573" s="122">
        <v>3</v>
      </c>
      <c r="C573" s="122"/>
      <c r="D573" s="122"/>
      <c r="E573" s="122" t="s">
        <v>58</v>
      </c>
      <c r="F573" s="123">
        <f>F574</f>
        <v>27000</v>
      </c>
      <c r="G573" s="123">
        <f t="shared" ref="G573" si="115">G574</f>
        <v>0</v>
      </c>
      <c r="H573" s="123">
        <f t="shared" ref="H573:H575" si="116">F573+G573</f>
        <v>27000</v>
      </c>
    </row>
    <row r="574" spans="2:8" x14ac:dyDescent="0.25">
      <c r="B574" s="122"/>
      <c r="C574" s="122">
        <v>37</v>
      </c>
      <c r="D574" s="122"/>
      <c r="E574" s="122" t="s">
        <v>79</v>
      </c>
      <c r="F574" s="123">
        <f>F575</f>
        <v>27000</v>
      </c>
      <c r="G574" s="123"/>
      <c r="H574" s="123">
        <f t="shared" si="116"/>
        <v>27000</v>
      </c>
    </row>
    <row r="575" spans="2:8" x14ac:dyDescent="0.25">
      <c r="B575" s="125"/>
      <c r="C575" s="125"/>
      <c r="D575" s="125">
        <v>372</v>
      </c>
      <c r="E575" s="125" t="s">
        <v>167</v>
      </c>
      <c r="F575" s="120">
        <v>27000</v>
      </c>
      <c r="G575" s="120"/>
      <c r="H575" s="120">
        <f t="shared" si="116"/>
        <v>27000</v>
      </c>
    </row>
    <row r="576" spans="2:8" ht="39" x14ac:dyDescent="0.25">
      <c r="B576" s="128"/>
      <c r="C576" s="128"/>
      <c r="D576" s="128"/>
      <c r="E576" s="130" t="s">
        <v>234</v>
      </c>
      <c r="F576" s="117">
        <f>F579</f>
        <v>70000</v>
      </c>
      <c r="G576" s="117">
        <f t="shared" ref="G576:H576" si="117">G579</f>
        <v>0</v>
      </c>
      <c r="H576" s="117">
        <f t="shared" si="117"/>
        <v>70000</v>
      </c>
    </row>
    <row r="577" spans="2:8" x14ac:dyDescent="0.25">
      <c r="B577" s="128"/>
      <c r="C577" s="128"/>
      <c r="D577" s="128"/>
      <c r="E577" s="118" t="s">
        <v>129</v>
      </c>
      <c r="F577" s="177">
        <v>70000</v>
      </c>
      <c r="G577" s="175"/>
      <c r="H577" s="175">
        <v>16200.11</v>
      </c>
    </row>
    <row r="578" spans="2:8" x14ac:dyDescent="0.25">
      <c r="B578" s="128"/>
      <c r="C578" s="128"/>
      <c r="D578" s="128"/>
      <c r="E578" s="118" t="s">
        <v>135</v>
      </c>
      <c r="F578" s="177"/>
      <c r="G578" s="175"/>
      <c r="H578" s="175">
        <v>53799.89</v>
      </c>
    </row>
    <row r="579" spans="2:8" x14ac:dyDescent="0.25">
      <c r="B579" s="122">
        <v>3</v>
      </c>
      <c r="C579" s="122"/>
      <c r="D579" s="122"/>
      <c r="E579" s="122" t="s">
        <v>58</v>
      </c>
      <c r="F579" s="123">
        <f>F580</f>
        <v>70000</v>
      </c>
      <c r="G579" s="123">
        <f t="shared" ref="G579" si="118">G580</f>
        <v>0</v>
      </c>
      <c r="H579" s="123">
        <f t="shared" ref="H579:H581" si="119">F579+G579</f>
        <v>70000</v>
      </c>
    </row>
    <row r="580" spans="2:8" x14ac:dyDescent="0.25">
      <c r="B580" s="122"/>
      <c r="C580" s="122">
        <v>37</v>
      </c>
      <c r="D580" s="122"/>
      <c r="E580" s="122" t="s">
        <v>79</v>
      </c>
      <c r="F580" s="123">
        <f>F581</f>
        <v>70000</v>
      </c>
      <c r="G580" s="123"/>
      <c r="H580" s="123">
        <f t="shared" si="119"/>
        <v>70000</v>
      </c>
    </row>
    <row r="581" spans="2:8" x14ac:dyDescent="0.25">
      <c r="B581" s="125"/>
      <c r="C581" s="125"/>
      <c r="D581" s="125">
        <v>372</v>
      </c>
      <c r="E581" s="125" t="s">
        <v>167</v>
      </c>
      <c r="F581" s="120">
        <v>70000</v>
      </c>
      <c r="G581" s="120"/>
      <c r="H581" s="120">
        <f t="shared" si="119"/>
        <v>70000</v>
      </c>
    </row>
    <row r="582" spans="2:8" ht="26.25" x14ac:dyDescent="0.25">
      <c r="B582" s="128"/>
      <c r="C582" s="128"/>
      <c r="D582" s="128"/>
      <c r="E582" s="130" t="s">
        <v>235</v>
      </c>
      <c r="F582" s="117">
        <f>F584</f>
        <v>5000</v>
      </c>
      <c r="G582" s="117">
        <f t="shared" ref="G582:H582" si="120">G584</f>
        <v>0</v>
      </c>
      <c r="H582" s="117">
        <f t="shared" si="120"/>
        <v>5000</v>
      </c>
    </row>
    <row r="583" spans="2:8" x14ac:dyDescent="0.25">
      <c r="B583" s="128"/>
      <c r="C583" s="128"/>
      <c r="D583" s="128"/>
      <c r="E583" s="118" t="s">
        <v>129</v>
      </c>
      <c r="F583" s="177">
        <v>5000</v>
      </c>
      <c r="G583" s="175"/>
      <c r="H583" s="175">
        <v>5000</v>
      </c>
    </row>
    <row r="584" spans="2:8" x14ac:dyDescent="0.25">
      <c r="B584" s="122">
        <v>3</v>
      </c>
      <c r="C584" s="122"/>
      <c r="D584" s="122"/>
      <c r="E584" s="122" t="s">
        <v>58</v>
      </c>
      <c r="F584" s="123">
        <f>F585</f>
        <v>5000</v>
      </c>
      <c r="G584" s="123">
        <f t="shared" ref="G584" si="121">G585</f>
        <v>0</v>
      </c>
      <c r="H584" s="123">
        <f t="shared" ref="H584:H586" si="122">F584+G584</f>
        <v>5000</v>
      </c>
    </row>
    <row r="585" spans="2:8" x14ac:dyDescent="0.25">
      <c r="B585" s="122"/>
      <c r="C585" s="122">
        <v>38</v>
      </c>
      <c r="D585" s="122"/>
      <c r="E585" s="122" t="s">
        <v>81</v>
      </c>
      <c r="F585" s="123">
        <f>F586</f>
        <v>5000</v>
      </c>
      <c r="G585" s="123"/>
      <c r="H585" s="123">
        <f t="shared" si="122"/>
        <v>5000</v>
      </c>
    </row>
    <row r="586" spans="2:8" x14ac:dyDescent="0.25">
      <c r="B586" s="125"/>
      <c r="C586" s="125"/>
      <c r="D586" s="125">
        <v>381</v>
      </c>
      <c r="E586" s="125" t="s">
        <v>82</v>
      </c>
      <c r="F586" s="120">
        <v>5000</v>
      </c>
      <c r="G586" s="120"/>
      <c r="H586" s="120">
        <f t="shared" si="122"/>
        <v>5000</v>
      </c>
    </row>
    <row r="587" spans="2:8" x14ac:dyDescent="0.25">
      <c r="B587" s="128"/>
      <c r="C587" s="128"/>
      <c r="D587" s="128"/>
      <c r="E587" s="130" t="s">
        <v>236</v>
      </c>
      <c r="F587" s="117">
        <f>F589</f>
        <v>1600</v>
      </c>
      <c r="G587" s="117">
        <f t="shared" ref="G587:H587" si="123">G589</f>
        <v>0</v>
      </c>
      <c r="H587" s="117">
        <f t="shared" si="123"/>
        <v>1600</v>
      </c>
    </row>
    <row r="588" spans="2:8" x14ac:dyDescent="0.25">
      <c r="B588" s="128"/>
      <c r="C588" s="128"/>
      <c r="D588" s="128"/>
      <c r="E588" s="118" t="s">
        <v>129</v>
      </c>
      <c r="F588" s="227">
        <v>1600</v>
      </c>
      <c r="G588" s="252"/>
      <c r="H588" s="253">
        <v>1600</v>
      </c>
    </row>
    <row r="589" spans="2:8" x14ac:dyDescent="0.25">
      <c r="B589" s="122">
        <v>3</v>
      </c>
      <c r="C589" s="122"/>
      <c r="D589" s="122"/>
      <c r="E589" s="122" t="s">
        <v>58</v>
      </c>
      <c r="F589" s="62">
        <f>F590</f>
        <v>1600</v>
      </c>
      <c r="G589" s="62">
        <f t="shared" ref="G589" si="124">G590</f>
        <v>0</v>
      </c>
      <c r="H589" s="62">
        <f t="shared" ref="H589:H591" si="125">F589+G589</f>
        <v>1600</v>
      </c>
    </row>
    <row r="590" spans="2:8" x14ac:dyDescent="0.25">
      <c r="B590" s="122"/>
      <c r="C590" s="122">
        <v>38</v>
      </c>
      <c r="D590" s="122"/>
      <c r="E590" s="122" t="s">
        <v>81</v>
      </c>
      <c r="F590" s="62">
        <f>F591</f>
        <v>1600</v>
      </c>
      <c r="G590" s="62"/>
      <c r="H590" s="62">
        <f t="shared" si="125"/>
        <v>1600</v>
      </c>
    </row>
    <row r="591" spans="2:8" x14ac:dyDescent="0.25">
      <c r="B591" s="125"/>
      <c r="C591" s="125"/>
      <c r="D591" s="125">
        <v>381</v>
      </c>
      <c r="E591" s="125" t="s">
        <v>82</v>
      </c>
      <c r="F591" s="67">
        <v>1600</v>
      </c>
      <c r="G591" s="67"/>
      <c r="H591" s="67">
        <f t="shared" si="125"/>
        <v>1600</v>
      </c>
    </row>
    <row r="592" spans="2:8" x14ac:dyDescent="0.25">
      <c r="B592" s="131"/>
      <c r="C592" s="131"/>
      <c r="D592" s="131"/>
      <c r="E592" s="131"/>
      <c r="F592" s="74"/>
      <c r="G592" s="74"/>
      <c r="H592" s="74"/>
    </row>
    <row r="593" spans="1:8" x14ac:dyDescent="0.25">
      <c r="B593" s="97" t="s">
        <v>237</v>
      </c>
      <c r="C593" s="97"/>
      <c r="D593" s="97"/>
      <c r="E593" s="97"/>
      <c r="F593" s="97"/>
      <c r="G593" s="97"/>
      <c r="H593" s="97"/>
    </row>
    <row r="594" spans="1:8" ht="15.75" customHeight="1" x14ac:dyDescent="0.25">
      <c r="B594" s="254"/>
      <c r="C594" s="254"/>
      <c r="D594" s="254"/>
      <c r="E594" s="254"/>
      <c r="F594" s="254"/>
      <c r="G594" s="254"/>
      <c r="H594" s="254"/>
    </row>
    <row r="595" spans="1:8" ht="30" customHeight="1" x14ac:dyDescent="0.25">
      <c r="B595" s="255" t="s">
        <v>238</v>
      </c>
      <c r="C595" s="255"/>
      <c r="D595" s="255"/>
      <c r="E595" s="255"/>
      <c r="F595" s="255"/>
      <c r="G595" s="255"/>
      <c r="H595" s="255"/>
    </row>
    <row r="596" spans="1:8" x14ac:dyDescent="0.25">
      <c r="B596"/>
      <c r="C596"/>
      <c r="D596"/>
      <c r="E596"/>
      <c r="F596"/>
      <c r="G596"/>
      <c r="H596"/>
    </row>
    <row r="597" spans="1:8" x14ac:dyDescent="0.25">
      <c r="B597" s="256" t="s">
        <v>239</v>
      </c>
      <c r="C597" s="256"/>
      <c r="D597" s="256"/>
      <c r="E597" s="256"/>
      <c r="F597" s="256"/>
      <c r="G597" s="256"/>
      <c r="H597" s="256"/>
    </row>
    <row r="598" spans="1:8" x14ac:dyDescent="0.25">
      <c r="B598" s="257"/>
      <c r="C598" s="257"/>
      <c r="D598" s="257"/>
      <c r="E598" s="257"/>
      <c r="F598" s="257"/>
      <c r="G598" s="257"/>
      <c r="H598" s="257"/>
    </row>
    <row r="599" spans="1:8" x14ac:dyDescent="0.25">
      <c r="B599" s="97" t="s">
        <v>240</v>
      </c>
      <c r="C599" s="97"/>
      <c r="D599" s="97"/>
      <c r="E599" s="97"/>
      <c r="F599" s="97"/>
      <c r="G599" s="97"/>
      <c r="H599" s="97"/>
    </row>
    <row r="600" spans="1:8" x14ac:dyDescent="0.25">
      <c r="B600"/>
      <c r="C600"/>
      <c r="D600"/>
      <c r="E600"/>
      <c r="F600"/>
      <c r="G600"/>
      <c r="H600" s="258"/>
    </row>
    <row r="601" spans="1:8" s="25" customFormat="1" ht="27" customHeight="1" x14ac:dyDescent="0.25">
      <c r="B601" s="259" t="s">
        <v>241</v>
      </c>
      <c r="C601" s="259"/>
      <c r="D601" s="259"/>
      <c r="E601" s="259"/>
      <c r="F601" s="259"/>
      <c r="G601" s="259"/>
      <c r="H601" s="259"/>
    </row>
    <row r="602" spans="1:8" x14ac:dyDescent="0.25">
      <c r="B602"/>
      <c r="C602"/>
      <c r="D602"/>
      <c r="E602"/>
      <c r="F602"/>
      <c r="G602"/>
      <c r="H602" s="258"/>
    </row>
    <row r="603" spans="1:8" x14ac:dyDescent="0.25">
      <c r="B603" s="97" t="s">
        <v>242</v>
      </c>
      <c r="C603" s="97"/>
      <c r="D603" s="97"/>
      <c r="E603" s="97"/>
      <c r="F603" s="97"/>
      <c r="G603" s="97"/>
      <c r="H603" s="97"/>
    </row>
    <row r="604" spans="1:8" x14ac:dyDescent="0.25">
      <c r="B604" s="97" t="s">
        <v>243</v>
      </c>
      <c r="C604" s="97"/>
      <c r="D604" s="97"/>
      <c r="E604" s="97"/>
      <c r="F604" s="97"/>
      <c r="G604" s="97"/>
      <c r="H604" s="97"/>
    </row>
    <row r="605" spans="1:8" s="1" customFormat="1" x14ac:dyDescent="0.25">
      <c r="F605" s="260"/>
      <c r="G605" s="260"/>
      <c r="H605" s="261"/>
    </row>
    <row r="606" spans="1:8" s="1" customFormat="1" x14ac:dyDescent="0.25">
      <c r="B606" s="6" t="s">
        <v>244</v>
      </c>
      <c r="C606" s="6"/>
      <c r="D606" s="6"/>
      <c r="E606" s="6"/>
      <c r="F606" s="260"/>
      <c r="G606" s="260"/>
      <c r="H606" s="261"/>
    </row>
    <row r="607" spans="1:8" s="1" customFormat="1" x14ac:dyDescent="0.25">
      <c r="B607" s="6" t="s">
        <v>245</v>
      </c>
      <c r="C607" s="6"/>
      <c r="D607" s="6"/>
      <c r="E607" s="6"/>
      <c r="F607" s="260"/>
      <c r="G607" s="260"/>
      <c r="H607" s="261"/>
    </row>
    <row r="608" spans="1:8" s="16" customFormat="1" x14ac:dyDescent="0.25">
      <c r="A608" s="262"/>
      <c r="B608" s="263" t="s">
        <v>246</v>
      </c>
      <c r="C608" s="263"/>
      <c r="D608" s="263"/>
      <c r="E608" s="263"/>
      <c r="H608" s="264"/>
    </row>
    <row r="609" spans="1:8" ht="15" customHeight="1" x14ac:dyDescent="0.25">
      <c r="A609" s="6"/>
      <c r="B609" s="265"/>
      <c r="C609" s="265"/>
      <c r="D609" s="265"/>
      <c r="E609" s="265"/>
      <c r="G609" s="24" t="s">
        <v>247</v>
      </c>
      <c r="H609" s="266"/>
    </row>
    <row r="610" spans="1:8" x14ac:dyDescent="0.25">
      <c r="A610" s="6"/>
      <c r="B610" s="267"/>
      <c r="C610" s="267"/>
      <c r="D610" s="267"/>
      <c r="E610" s="267"/>
      <c r="G610" s="24" t="s">
        <v>248</v>
      </c>
      <c r="H610" s="268"/>
    </row>
    <row r="611" spans="1:8" x14ac:dyDescent="0.25">
      <c r="B611"/>
      <c r="C611"/>
      <c r="D611"/>
      <c r="E611"/>
      <c r="F611"/>
      <c r="G611"/>
      <c r="H611"/>
    </row>
    <row r="612" spans="1:8" x14ac:dyDescent="0.25">
      <c r="B612"/>
      <c r="C612"/>
      <c r="D612"/>
      <c r="E612"/>
      <c r="F612"/>
      <c r="G612"/>
      <c r="H612"/>
    </row>
    <row r="613" spans="1:8" x14ac:dyDescent="0.25">
      <c r="B613"/>
      <c r="C613"/>
      <c r="D613"/>
      <c r="E613"/>
      <c r="F613"/>
      <c r="G613"/>
      <c r="H613"/>
    </row>
    <row r="614" spans="1:8" x14ac:dyDescent="0.25">
      <c r="B614"/>
      <c r="C614"/>
      <c r="D614"/>
      <c r="E614"/>
      <c r="F614"/>
      <c r="G614"/>
      <c r="H614"/>
    </row>
    <row r="615" spans="1:8" x14ac:dyDescent="0.25">
      <c r="B615"/>
      <c r="C615"/>
      <c r="D615"/>
      <c r="E615"/>
      <c r="F615"/>
      <c r="G615"/>
      <c r="H615"/>
    </row>
    <row r="616" spans="1:8" x14ac:dyDescent="0.25">
      <c r="B616"/>
      <c r="C616"/>
      <c r="D616"/>
      <c r="E616"/>
      <c r="F616"/>
      <c r="G616"/>
      <c r="H616"/>
    </row>
    <row r="617" spans="1:8" x14ac:dyDescent="0.25">
      <c r="B617"/>
      <c r="C617"/>
      <c r="D617"/>
      <c r="E617"/>
      <c r="F617"/>
      <c r="G617"/>
      <c r="H617"/>
    </row>
    <row r="618" spans="1:8" x14ac:dyDescent="0.25">
      <c r="B618"/>
      <c r="C618"/>
      <c r="D618"/>
      <c r="E618"/>
      <c r="F618"/>
      <c r="G618"/>
      <c r="H618"/>
    </row>
    <row r="619" spans="1:8" x14ac:dyDescent="0.25">
      <c r="B619"/>
      <c r="C619"/>
      <c r="D619"/>
      <c r="E619"/>
      <c r="F619"/>
      <c r="G619"/>
      <c r="H619"/>
    </row>
    <row r="620" spans="1:8" x14ac:dyDescent="0.25">
      <c r="B620"/>
      <c r="C620"/>
      <c r="D620"/>
      <c r="E620"/>
      <c r="F620"/>
      <c r="G620"/>
      <c r="H620"/>
    </row>
    <row r="621" spans="1:8" x14ac:dyDescent="0.25">
      <c r="B621"/>
      <c r="C621"/>
      <c r="D621"/>
      <c r="E621"/>
      <c r="F621"/>
      <c r="G621"/>
      <c r="H621"/>
    </row>
    <row r="622" spans="1:8" x14ac:dyDescent="0.25">
      <c r="B622"/>
      <c r="C622"/>
      <c r="D622"/>
      <c r="E622"/>
      <c r="F622"/>
      <c r="G622"/>
      <c r="H622"/>
    </row>
    <row r="623" spans="1:8" x14ac:dyDescent="0.25">
      <c r="B623"/>
      <c r="C623"/>
      <c r="D623"/>
      <c r="E623"/>
      <c r="F623"/>
      <c r="G623"/>
      <c r="H623"/>
    </row>
    <row r="624" spans="1:8" x14ac:dyDescent="0.25">
      <c r="B624"/>
      <c r="C624"/>
      <c r="D624"/>
      <c r="E624"/>
      <c r="F624"/>
      <c r="G624"/>
      <c r="H624"/>
    </row>
    <row r="625" spans="2:8" x14ac:dyDescent="0.25">
      <c r="B625"/>
      <c r="C625"/>
      <c r="D625"/>
      <c r="E625"/>
      <c r="F625"/>
      <c r="G625"/>
      <c r="H625"/>
    </row>
    <row r="626" spans="2:8" x14ac:dyDescent="0.25">
      <c r="B626"/>
      <c r="C626"/>
      <c r="D626"/>
      <c r="E626"/>
      <c r="F626"/>
      <c r="G626"/>
      <c r="H626"/>
    </row>
    <row r="627" spans="2:8" x14ac:dyDescent="0.25">
      <c r="B627"/>
      <c r="C627"/>
      <c r="D627"/>
      <c r="E627"/>
      <c r="F627"/>
      <c r="G627"/>
      <c r="H627"/>
    </row>
    <row r="628" spans="2:8" x14ac:dyDescent="0.25">
      <c r="B628"/>
      <c r="C628"/>
      <c r="D628"/>
      <c r="E628"/>
      <c r="F628"/>
      <c r="G628"/>
      <c r="H628"/>
    </row>
    <row r="629" spans="2:8" x14ac:dyDescent="0.25">
      <c r="B629"/>
      <c r="C629"/>
      <c r="D629"/>
      <c r="E629"/>
      <c r="F629"/>
      <c r="G629"/>
      <c r="H629"/>
    </row>
    <row r="630" spans="2:8" x14ac:dyDescent="0.25">
      <c r="B630"/>
      <c r="C630"/>
      <c r="D630"/>
      <c r="E630"/>
      <c r="F630"/>
      <c r="G630"/>
      <c r="H630"/>
    </row>
    <row r="631" spans="2:8" x14ac:dyDescent="0.25">
      <c r="B631"/>
      <c r="C631"/>
      <c r="D631"/>
      <c r="E631"/>
      <c r="F631"/>
      <c r="G631"/>
      <c r="H631"/>
    </row>
    <row r="632" spans="2:8" x14ac:dyDescent="0.25">
      <c r="B632"/>
      <c r="C632"/>
      <c r="D632"/>
      <c r="E632"/>
      <c r="F632"/>
      <c r="G632"/>
      <c r="H632"/>
    </row>
  </sheetData>
  <mergeCells count="88">
    <mergeCell ref="B604:H604"/>
    <mergeCell ref="B593:H593"/>
    <mergeCell ref="B595:H595"/>
    <mergeCell ref="B597:H597"/>
    <mergeCell ref="B599:H599"/>
    <mergeCell ref="B601:H601"/>
    <mergeCell ref="B603:H603"/>
    <mergeCell ref="B153:H153"/>
    <mergeCell ref="B155:H155"/>
    <mergeCell ref="B157:H157"/>
    <mergeCell ref="B159:E159"/>
    <mergeCell ref="F159:F162"/>
    <mergeCell ref="G159:G162"/>
    <mergeCell ref="H159:H162"/>
    <mergeCell ref="C160:E160"/>
    <mergeCell ref="D161:E161"/>
    <mergeCell ref="A146:D146"/>
    <mergeCell ref="A147:D147"/>
    <mergeCell ref="A148:D148"/>
    <mergeCell ref="A149:D149"/>
    <mergeCell ref="A150:D150"/>
    <mergeCell ref="A151:D151"/>
    <mergeCell ref="C132:E132"/>
    <mergeCell ref="D133:E133"/>
    <mergeCell ref="A142:D142"/>
    <mergeCell ref="A143:D143"/>
    <mergeCell ref="A144:D144"/>
    <mergeCell ref="A145:D145"/>
    <mergeCell ref="F120:F123"/>
    <mergeCell ref="G120:G123"/>
    <mergeCell ref="H120:H123"/>
    <mergeCell ref="C121:E121"/>
    <mergeCell ref="D122:E122"/>
    <mergeCell ref="A131:A135"/>
    <mergeCell ref="B131:E131"/>
    <mergeCell ref="F131:F134"/>
    <mergeCell ref="G131:G134"/>
    <mergeCell ref="H131:H134"/>
    <mergeCell ref="C101:E101"/>
    <mergeCell ref="D102:E102"/>
    <mergeCell ref="B116:E116"/>
    <mergeCell ref="B118:E118"/>
    <mergeCell ref="A120:A124"/>
    <mergeCell ref="B120:E120"/>
    <mergeCell ref="G69:G72"/>
    <mergeCell ref="H69:H72"/>
    <mergeCell ref="C70:E70"/>
    <mergeCell ref="D71:E71"/>
    <mergeCell ref="B98:E98"/>
    <mergeCell ref="A100:A104"/>
    <mergeCell ref="B100:E100"/>
    <mergeCell ref="F100:F103"/>
    <mergeCell ref="G100:G103"/>
    <mergeCell ref="H100:H103"/>
    <mergeCell ref="C39:E39"/>
    <mergeCell ref="D40:E40"/>
    <mergeCell ref="B67:E67"/>
    <mergeCell ref="A69:A73"/>
    <mergeCell ref="B69:E69"/>
    <mergeCell ref="F69:F72"/>
    <mergeCell ref="A29:H29"/>
    <mergeCell ref="A30:H30"/>
    <mergeCell ref="B32:H32"/>
    <mergeCell ref="B34:H34"/>
    <mergeCell ref="B36:E36"/>
    <mergeCell ref="A38:A42"/>
    <mergeCell ref="B38:E38"/>
    <mergeCell ref="F38:F41"/>
    <mergeCell ref="G38:G41"/>
    <mergeCell ref="H38:H41"/>
    <mergeCell ref="B21:E21"/>
    <mergeCell ref="A23:E23"/>
    <mergeCell ref="A24:E24"/>
    <mergeCell ref="A25:E25"/>
    <mergeCell ref="A26:E26"/>
    <mergeCell ref="A28:H28"/>
    <mergeCell ref="A14:E14"/>
    <mergeCell ref="A15:E15"/>
    <mergeCell ref="A16:E16"/>
    <mergeCell ref="A17:E17"/>
    <mergeCell ref="A18:E18"/>
    <mergeCell ref="A19:E19"/>
    <mergeCell ref="B1:H1"/>
    <mergeCell ref="B3:H3"/>
    <mergeCell ref="B4:H4"/>
    <mergeCell ref="B6:H6"/>
    <mergeCell ref="B8:H8"/>
    <mergeCell ref="B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>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Opcina Novo Virje</dc:creator>
  <cp:lastModifiedBy>Opcina Novo Virje</cp:lastModifiedBy>
  <dcterms:created xsi:type="dcterms:W3CDTF">2021-08-04T10:42:30Z</dcterms:created>
  <dcterms:modified xsi:type="dcterms:W3CDTF">2021-08-04T10:43:53Z</dcterms:modified>
</cp:coreProperties>
</file>