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AppData\Local\Microsoft\Windows\INetCache\Content.Outlook\051LF3CR\"/>
    </mc:Choice>
  </mc:AlternateContent>
  <bookViews>
    <workbookView xWindow="0" yWindow="0" windowWidth="28770" windowHeight="11685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22" i="1" l="1"/>
  <c r="H621" i="1"/>
  <c r="F621" i="1"/>
  <c r="H620" i="1"/>
  <c r="H618" i="1" s="1"/>
  <c r="G620" i="1"/>
  <c r="F620" i="1"/>
  <c r="F618" i="1" s="1"/>
  <c r="G618" i="1"/>
  <c r="H617" i="1"/>
  <c r="F616" i="1"/>
  <c r="G615" i="1"/>
  <c r="G613" i="1" s="1"/>
  <c r="H612" i="1"/>
  <c r="H611" i="1"/>
  <c r="F611" i="1"/>
  <c r="G610" i="1"/>
  <c r="F610" i="1"/>
  <c r="G607" i="1"/>
  <c r="H606" i="1"/>
  <c r="G605" i="1"/>
  <c r="H605" i="1" s="1"/>
  <c r="F605" i="1"/>
  <c r="F604" i="1"/>
  <c r="F602" i="1" s="1"/>
  <c r="H601" i="1"/>
  <c r="F600" i="1"/>
  <c r="G599" i="1"/>
  <c r="G597" i="1" s="1"/>
  <c r="H596" i="1"/>
  <c r="H595" i="1"/>
  <c r="G595" i="1"/>
  <c r="F595" i="1"/>
  <c r="H594" i="1"/>
  <c r="H593" i="1"/>
  <c r="H592" i="1"/>
  <c r="G591" i="1"/>
  <c r="F591" i="1"/>
  <c r="G590" i="1"/>
  <c r="G588" i="1" s="1"/>
  <c r="H587" i="1"/>
  <c r="H586" i="1"/>
  <c r="G586" i="1"/>
  <c r="F586" i="1"/>
  <c r="F585" i="1" s="1"/>
  <c r="G585" i="1"/>
  <c r="G582" i="1" s="1"/>
  <c r="F582" i="1"/>
  <c r="H578" i="1"/>
  <c r="H577" i="1"/>
  <c r="F577" i="1"/>
  <c r="G576" i="1"/>
  <c r="F576" i="1"/>
  <c r="G574" i="1"/>
  <c r="H573" i="1"/>
  <c r="F572" i="1"/>
  <c r="H572" i="1" s="1"/>
  <c r="H571" i="1"/>
  <c r="H570" i="1"/>
  <c r="F570" i="1"/>
  <c r="G569" i="1"/>
  <c r="F569" i="1"/>
  <c r="G566" i="1"/>
  <c r="H565" i="1"/>
  <c r="F564" i="1"/>
  <c r="H564" i="1" s="1"/>
  <c r="G563" i="1"/>
  <c r="H562" i="1"/>
  <c r="F561" i="1"/>
  <c r="G560" i="1"/>
  <c r="G558" i="1" s="1"/>
  <c r="H557" i="1"/>
  <c r="H556" i="1"/>
  <c r="G556" i="1"/>
  <c r="F556" i="1"/>
  <c r="F555" i="1" s="1"/>
  <c r="G555" i="1"/>
  <c r="H554" i="1"/>
  <c r="G553" i="1"/>
  <c r="G552" i="1" s="1"/>
  <c r="F553" i="1"/>
  <c r="F552" i="1"/>
  <c r="H548" i="1"/>
  <c r="H547" i="1"/>
  <c r="G546" i="1"/>
  <c r="F546" i="1"/>
  <c r="G545" i="1"/>
  <c r="H544" i="1"/>
  <c r="F543" i="1"/>
  <c r="H543" i="1" s="1"/>
  <c r="H542" i="1"/>
  <c r="H541" i="1"/>
  <c r="H540" i="1"/>
  <c r="H539" i="1"/>
  <c r="G538" i="1"/>
  <c r="F538" i="1"/>
  <c r="H538" i="1" s="1"/>
  <c r="H537" i="1"/>
  <c r="H536" i="1"/>
  <c r="H535" i="1"/>
  <c r="G534" i="1"/>
  <c r="G533" i="1" s="1"/>
  <c r="H533" i="1" s="1"/>
  <c r="F534" i="1"/>
  <c r="H534" i="1" s="1"/>
  <c r="F533" i="1"/>
  <c r="H523" i="1"/>
  <c r="G522" i="1"/>
  <c r="H522" i="1" s="1"/>
  <c r="F522" i="1"/>
  <c r="F521" i="1"/>
  <c r="H520" i="1"/>
  <c r="H519" i="1"/>
  <c r="G519" i="1"/>
  <c r="F519" i="1"/>
  <c r="F518" i="1" s="1"/>
  <c r="G518" i="1"/>
  <c r="F515" i="1"/>
  <c r="H514" i="1"/>
  <c r="G513" i="1"/>
  <c r="F513" i="1"/>
  <c r="G512" i="1"/>
  <c r="H511" i="1"/>
  <c r="G510" i="1"/>
  <c r="H510" i="1" s="1"/>
  <c r="F510" i="1"/>
  <c r="F509" i="1"/>
  <c r="H505" i="1"/>
  <c r="H504" i="1"/>
  <c r="G503" i="1"/>
  <c r="G502" i="1" s="1"/>
  <c r="G499" i="1" s="1"/>
  <c r="F503" i="1"/>
  <c r="F502" i="1"/>
  <c r="H498" i="1"/>
  <c r="F497" i="1"/>
  <c r="H497" i="1" s="1"/>
  <c r="G496" i="1"/>
  <c r="G494" i="1" s="1"/>
  <c r="H493" i="1"/>
  <c r="H492" i="1"/>
  <c r="F492" i="1"/>
  <c r="H491" i="1"/>
  <c r="H489" i="1" s="1"/>
  <c r="G491" i="1"/>
  <c r="F491" i="1"/>
  <c r="F489" i="1" s="1"/>
  <c r="G489" i="1"/>
  <c r="H488" i="1"/>
  <c r="F487" i="1"/>
  <c r="G486" i="1"/>
  <c r="G484" i="1" s="1"/>
  <c r="H480" i="1"/>
  <c r="G479" i="1"/>
  <c r="F479" i="1"/>
  <c r="G478" i="1"/>
  <c r="G476" i="1" s="1"/>
  <c r="H475" i="1"/>
  <c r="H474" i="1"/>
  <c r="G474" i="1"/>
  <c r="F474" i="1"/>
  <c r="F473" i="1" s="1"/>
  <c r="H473" i="1" s="1"/>
  <c r="G473" i="1"/>
  <c r="G471" i="1" s="1"/>
  <c r="F471" i="1"/>
  <c r="H471" i="1" s="1"/>
  <c r="H470" i="1"/>
  <c r="G469" i="1"/>
  <c r="F469" i="1"/>
  <c r="G468" i="1"/>
  <c r="H467" i="1"/>
  <c r="G466" i="1"/>
  <c r="H466" i="1" s="1"/>
  <c r="F466" i="1"/>
  <c r="F465" i="1"/>
  <c r="H461" i="1"/>
  <c r="G460" i="1"/>
  <c r="G459" i="1" s="1"/>
  <c r="G452" i="1" s="1"/>
  <c r="F460" i="1"/>
  <c r="F459" i="1"/>
  <c r="H458" i="1"/>
  <c r="H457" i="1"/>
  <c r="F457" i="1"/>
  <c r="H456" i="1"/>
  <c r="G456" i="1"/>
  <c r="F456" i="1"/>
  <c r="F452" i="1" s="1"/>
  <c r="H451" i="1"/>
  <c r="G450" i="1"/>
  <c r="G449" i="1" s="1"/>
  <c r="F450" i="1"/>
  <c r="H450" i="1" s="1"/>
  <c r="F449" i="1"/>
  <c r="H449" i="1" s="1"/>
  <c r="H448" i="1"/>
  <c r="H447" i="1"/>
  <c r="H446" i="1"/>
  <c r="H445" i="1"/>
  <c r="G445" i="1"/>
  <c r="F445" i="1"/>
  <c r="F444" i="1" s="1"/>
  <c r="G444" i="1"/>
  <c r="G440" i="1" s="1"/>
  <c r="F440" i="1"/>
  <c r="H439" i="1"/>
  <c r="H438" i="1"/>
  <c r="F438" i="1"/>
  <c r="H437" i="1"/>
  <c r="H434" i="1" s="1"/>
  <c r="G437" i="1"/>
  <c r="F437" i="1"/>
  <c r="F434" i="1" s="1"/>
  <c r="G434" i="1"/>
  <c r="H433" i="1"/>
  <c r="G432" i="1"/>
  <c r="G431" i="1" s="1"/>
  <c r="G428" i="1" s="1"/>
  <c r="F432" i="1"/>
  <c r="F431" i="1"/>
  <c r="H427" i="1"/>
  <c r="F426" i="1"/>
  <c r="H426" i="1" s="1"/>
  <c r="F425" i="1"/>
  <c r="G423" i="1"/>
  <c r="H422" i="1"/>
  <c r="G421" i="1"/>
  <c r="G420" i="1" s="1"/>
  <c r="F421" i="1"/>
  <c r="H421" i="1" s="1"/>
  <c r="H420" i="1"/>
  <c r="H418" i="1" s="1"/>
  <c r="F420" i="1"/>
  <c r="F418" i="1" s="1"/>
  <c r="G418" i="1"/>
  <c r="H417" i="1"/>
  <c r="G416" i="1"/>
  <c r="F416" i="1"/>
  <c r="F415" i="1"/>
  <c r="H414" i="1"/>
  <c r="G413" i="1"/>
  <c r="F413" i="1"/>
  <c r="G412" i="1"/>
  <c r="H408" i="1"/>
  <c r="H407" i="1"/>
  <c r="F407" i="1"/>
  <c r="F406" i="1" s="1"/>
  <c r="G404" i="1"/>
  <c r="H403" i="1"/>
  <c r="H402" i="1"/>
  <c r="G401" i="1"/>
  <c r="G400" i="1" s="1"/>
  <c r="F401" i="1"/>
  <c r="H401" i="1" s="1"/>
  <c r="H400" i="1"/>
  <c r="H397" i="1" s="1"/>
  <c r="F400" i="1"/>
  <c r="F397" i="1" s="1"/>
  <c r="G397" i="1"/>
  <c r="H396" i="1"/>
  <c r="H395" i="1"/>
  <c r="H394" i="1"/>
  <c r="F394" i="1"/>
  <c r="G393" i="1"/>
  <c r="F393" i="1"/>
  <c r="G390" i="1"/>
  <c r="H386" i="1"/>
  <c r="G385" i="1"/>
  <c r="G384" i="1" s="1"/>
  <c r="G381" i="1" s="1"/>
  <c r="F385" i="1"/>
  <c r="F384" i="1"/>
  <c r="H380" i="1"/>
  <c r="F379" i="1"/>
  <c r="H379" i="1" s="1"/>
  <c r="F378" i="1"/>
  <c r="G376" i="1"/>
  <c r="H375" i="1"/>
  <c r="G374" i="1"/>
  <c r="H374" i="1" s="1"/>
  <c r="F374" i="1"/>
  <c r="F373" i="1"/>
  <c r="F370" i="1" s="1"/>
  <c r="H369" i="1"/>
  <c r="F368" i="1"/>
  <c r="G367" i="1"/>
  <c r="G365" i="1" s="1"/>
  <c r="H364" i="1"/>
  <c r="H363" i="1"/>
  <c r="G363" i="1"/>
  <c r="F363" i="1"/>
  <c r="F362" i="1" s="1"/>
  <c r="H362" i="1" s="1"/>
  <c r="H358" i="1" s="1"/>
  <c r="G362" i="1"/>
  <c r="G358" i="1" s="1"/>
  <c r="F358" i="1"/>
  <c r="H357" i="1"/>
  <c r="G356" i="1"/>
  <c r="F356" i="1"/>
  <c r="G355" i="1"/>
  <c r="G352" i="1" s="1"/>
  <c r="H351" i="1"/>
  <c r="H350" i="1"/>
  <c r="F350" i="1"/>
  <c r="G349" i="1"/>
  <c r="F349" i="1"/>
  <c r="G347" i="1"/>
  <c r="H346" i="1"/>
  <c r="G345" i="1"/>
  <c r="G344" i="1" s="1"/>
  <c r="H344" i="1" s="1"/>
  <c r="F345" i="1"/>
  <c r="H345" i="1" s="1"/>
  <c r="F344" i="1"/>
  <c r="H343" i="1"/>
  <c r="H342" i="1"/>
  <c r="H341" i="1"/>
  <c r="G340" i="1"/>
  <c r="F340" i="1"/>
  <c r="G339" i="1"/>
  <c r="H335" i="1"/>
  <c r="H334" i="1"/>
  <c r="H333" i="1"/>
  <c r="H332" i="1"/>
  <c r="G332" i="1"/>
  <c r="F332" i="1"/>
  <c r="F331" i="1" s="1"/>
  <c r="H331" i="1" s="1"/>
  <c r="G331" i="1"/>
  <c r="G327" i="1" s="1"/>
  <c r="H327" i="1"/>
  <c r="F327" i="1"/>
  <c r="H326" i="1"/>
  <c r="G325" i="1"/>
  <c r="F325" i="1"/>
  <c r="G324" i="1"/>
  <c r="G322" i="1"/>
  <c r="H321" i="1"/>
  <c r="H320" i="1"/>
  <c r="F320" i="1"/>
  <c r="H319" i="1"/>
  <c r="F318" i="1"/>
  <c r="G317" i="1"/>
  <c r="G315" i="1"/>
  <c r="H311" i="1"/>
  <c r="H310" i="1"/>
  <c r="F310" i="1"/>
  <c r="G309" i="1"/>
  <c r="G307" i="1" s="1"/>
  <c r="F309" i="1"/>
  <c r="F307" i="1"/>
  <c r="H306" i="1"/>
  <c r="F305" i="1"/>
  <c r="G304" i="1"/>
  <c r="G302" i="1"/>
  <c r="H301" i="1"/>
  <c r="H300" i="1"/>
  <c r="H299" i="1"/>
  <c r="F299" i="1"/>
  <c r="H298" i="1"/>
  <c r="G297" i="1"/>
  <c r="G296" i="1" s="1"/>
  <c r="G293" i="1" s="1"/>
  <c r="F297" i="1"/>
  <c r="F296" i="1"/>
  <c r="F293" i="1"/>
  <c r="H292" i="1"/>
  <c r="H291" i="1"/>
  <c r="F291" i="1"/>
  <c r="H290" i="1"/>
  <c r="H288" i="1" s="1"/>
  <c r="G290" i="1"/>
  <c r="G288" i="1" s="1"/>
  <c r="G287" i="1" s="1"/>
  <c r="G285" i="1" s="1"/>
  <c r="F290" i="1"/>
  <c r="F288" i="1"/>
  <c r="H284" i="1"/>
  <c r="H283" i="1"/>
  <c r="H282" i="1" s="1"/>
  <c r="H280" i="1" s="1"/>
  <c r="G283" i="1"/>
  <c r="F283" i="1"/>
  <c r="G282" i="1"/>
  <c r="G280" i="1" s="1"/>
  <c r="F282" i="1"/>
  <c r="F280" i="1"/>
  <c r="H279" i="1"/>
  <c r="G278" i="1"/>
  <c r="G277" i="1" s="1"/>
  <c r="G275" i="1" s="1"/>
  <c r="F278" i="1"/>
  <c r="F277" i="1"/>
  <c r="F275" i="1" s="1"/>
  <c r="H274" i="1"/>
  <c r="H273" i="1"/>
  <c r="H272" i="1" s="1"/>
  <c r="H270" i="1" s="1"/>
  <c r="F273" i="1"/>
  <c r="G272" i="1"/>
  <c r="G270" i="1" s="1"/>
  <c r="F272" i="1"/>
  <c r="F270" i="1" s="1"/>
  <c r="H269" i="1"/>
  <c r="H268" i="1"/>
  <c r="F268" i="1"/>
  <c r="H267" i="1"/>
  <c r="H265" i="1" s="1"/>
  <c r="G267" i="1"/>
  <c r="F267" i="1"/>
  <c r="G265" i="1"/>
  <c r="F265" i="1"/>
  <c r="H264" i="1"/>
  <c r="F263" i="1"/>
  <c r="G262" i="1"/>
  <c r="G260" i="1"/>
  <c r="H259" i="1"/>
  <c r="F258" i="1"/>
  <c r="F257" i="1" s="1"/>
  <c r="G255" i="1"/>
  <c r="H254" i="1"/>
  <c r="G253" i="1"/>
  <c r="G252" i="1" s="1"/>
  <c r="F253" i="1"/>
  <c r="F252" i="1"/>
  <c r="H251" i="1"/>
  <c r="G250" i="1"/>
  <c r="G249" i="1" s="1"/>
  <c r="F250" i="1"/>
  <c r="F249" i="1"/>
  <c r="F246" i="1" s="1"/>
  <c r="H245" i="1"/>
  <c r="H244" i="1"/>
  <c r="G243" i="1"/>
  <c r="F243" i="1"/>
  <c r="H243" i="1" s="1"/>
  <c r="H242" i="1"/>
  <c r="H241" i="1"/>
  <c r="G240" i="1"/>
  <c r="G239" i="1" s="1"/>
  <c r="G236" i="1" s="1"/>
  <c r="F240" i="1"/>
  <c r="H240" i="1" s="1"/>
  <c r="H239" i="1" s="1"/>
  <c r="H236" i="1" s="1"/>
  <c r="H235" i="1"/>
  <c r="H234" i="1"/>
  <c r="H233" i="1"/>
  <c r="G232" i="1"/>
  <c r="G231" i="1" s="1"/>
  <c r="G228" i="1" s="1"/>
  <c r="F232" i="1"/>
  <c r="H232" i="1" s="1"/>
  <c r="H231" i="1" s="1"/>
  <c r="F231" i="1"/>
  <c r="F228" i="1" s="1"/>
  <c r="H228" i="1"/>
  <c r="H227" i="1"/>
  <c r="H226" i="1"/>
  <c r="G225" i="1"/>
  <c r="F225" i="1"/>
  <c r="H224" i="1"/>
  <c r="H223" i="1"/>
  <c r="F223" i="1"/>
  <c r="G222" i="1"/>
  <c r="H221" i="1"/>
  <c r="H220" i="1"/>
  <c r="G220" i="1"/>
  <c r="F220" i="1"/>
  <c r="H219" i="1"/>
  <c r="H218" i="1"/>
  <c r="H217" i="1"/>
  <c r="H216" i="1"/>
  <c r="G215" i="1"/>
  <c r="F215" i="1"/>
  <c r="H214" i="1"/>
  <c r="H213" i="1"/>
  <c r="H212" i="1"/>
  <c r="H211" i="1"/>
  <c r="G211" i="1"/>
  <c r="F211" i="1"/>
  <c r="G210" i="1"/>
  <c r="G207" i="1" s="1"/>
  <c r="H202" i="1"/>
  <c r="H201" i="1"/>
  <c r="G201" i="1"/>
  <c r="G196" i="1" s="1"/>
  <c r="G193" i="1" s="1"/>
  <c r="F201" i="1"/>
  <c r="H200" i="1"/>
  <c r="H199" i="1"/>
  <c r="H198" i="1"/>
  <c r="G197" i="1"/>
  <c r="F197" i="1"/>
  <c r="H192" i="1"/>
  <c r="H191" i="1"/>
  <c r="H190" i="1" s="1"/>
  <c r="H188" i="1" s="1"/>
  <c r="G191" i="1"/>
  <c r="G190" i="1" s="1"/>
  <c r="G188" i="1" s="1"/>
  <c r="F191" i="1"/>
  <c r="F190" i="1"/>
  <c r="F188" i="1" s="1"/>
  <c r="H187" i="1"/>
  <c r="G186" i="1"/>
  <c r="F186" i="1"/>
  <c r="G185" i="1"/>
  <c r="G183" i="1"/>
  <c r="H182" i="1"/>
  <c r="G181" i="1"/>
  <c r="G174" i="1" s="1"/>
  <c r="F181" i="1"/>
  <c r="H180" i="1"/>
  <c r="H179" i="1"/>
  <c r="H178" i="1"/>
  <c r="G178" i="1"/>
  <c r="F178" i="1"/>
  <c r="H177" i="1"/>
  <c r="H176" i="1"/>
  <c r="G175" i="1"/>
  <c r="F175" i="1"/>
  <c r="G172" i="1"/>
  <c r="G171" i="1" s="1"/>
  <c r="G169" i="1" s="1"/>
  <c r="G168" i="1" s="1"/>
  <c r="H154" i="1"/>
  <c r="G154" i="1"/>
  <c r="F154" i="1"/>
  <c r="H143" i="1"/>
  <c r="H142" i="1"/>
  <c r="F142" i="1"/>
  <c r="G140" i="1"/>
  <c r="F140" i="1"/>
  <c r="F139" i="1" s="1"/>
  <c r="F25" i="1" s="1"/>
  <c r="H139" i="1"/>
  <c r="G139" i="1"/>
  <c r="H130" i="1"/>
  <c r="H129" i="1"/>
  <c r="H128" i="1" s="1"/>
  <c r="H24" i="1" s="1"/>
  <c r="H26" i="1" s="1"/>
  <c r="G129" i="1"/>
  <c r="F129" i="1"/>
  <c r="F128" i="1" s="1"/>
  <c r="G128" i="1"/>
  <c r="G117" i="1"/>
  <c r="F116" i="1"/>
  <c r="G115" i="1"/>
  <c r="H115" i="1" s="1"/>
  <c r="F115" i="1"/>
  <c r="G114" i="1"/>
  <c r="F114" i="1"/>
  <c r="H114" i="1" s="1"/>
  <c r="G113" i="1"/>
  <c r="G112" i="1" s="1"/>
  <c r="G108" i="1" s="1"/>
  <c r="G18" i="1" s="1"/>
  <c r="F113" i="1"/>
  <c r="H111" i="1"/>
  <c r="H110" i="1"/>
  <c r="H109" i="1" s="1"/>
  <c r="G109" i="1"/>
  <c r="F109" i="1"/>
  <c r="H99" i="1"/>
  <c r="G99" i="1"/>
  <c r="F99" i="1"/>
  <c r="G98" i="1"/>
  <c r="F98" i="1"/>
  <c r="H98" i="1" s="1"/>
  <c r="H97" i="1" s="1"/>
  <c r="H96" i="1"/>
  <c r="G96" i="1"/>
  <c r="F96" i="1"/>
  <c r="H95" i="1"/>
  <c r="G95" i="1"/>
  <c r="F95" i="1"/>
  <c r="G94" i="1"/>
  <c r="G93" i="1" s="1"/>
  <c r="F94" i="1"/>
  <c r="F93" i="1" s="1"/>
  <c r="H92" i="1"/>
  <c r="H91" i="1" s="1"/>
  <c r="G92" i="1"/>
  <c r="F92" i="1"/>
  <c r="G91" i="1"/>
  <c r="F91" i="1"/>
  <c r="G90" i="1"/>
  <c r="G88" i="1" s="1"/>
  <c r="F90" i="1"/>
  <c r="G89" i="1"/>
  <c r="F89" i="1"/>
  <c r="H89" i="1" s="1"/>
  <c r="G87" i="1"/>
  <c r="H87" i="1" s="1"/>
  <c r="F87" i="1"/>
  <c r="H86" i="1"/>
  <c r="G85" i="1"/>
  <c r="H85" i="1" s="1"/>
  <c r="F85" i="1"/>
  <c r="G84" i="1"/>
  <c r="G82" i="1" s="1"/>
  <c r="F84" i="1"/>
  <c r="G83" i="1"/>
  <c r="F83" i="1"/>
  <c r="G81" i="1"/>
  <c r="H81" i="1" s="1"/>
  <c r="F81" i="1"/>
  <c r="G80" i="1"/>
  <c r="G78" i="1" s="1"/>
  <c r="F80" i="1"/>
  <c r="G79" i="1"/>
  <c r="F79" i="1"/>
  <c r="H68" i="1"/>
  <c r="H67" i="1"/>
  <c r="H66" i="1" s="1"/>
  <c r="G67" i="1"/>
  <c r="F67" i="1"/>
  <c r="G66" i="1"/>
  <c r="G16" i="1" s="1"/>
  <c r="F66" i="1"/>
  <c r="F16" i="1" s="1"/>
  <c r="H65" i="1"/>
  <c r="H64" i="1" s="1"/>
  <c r="G64" i="1"/>
  <c r="F64" i="1"/>
  <c r="H63" i="1"/>
  <c r="G62" i="1"/>
  <c r="H62" i="1" s="1"/>
  <c r="H61" i="1"/>
  <c r="H60" i="1"/>
  <c r="H58" i="1" s="1"/>
  <c r="H59" i="1"/>
  <c r="G58" i="1"/>
  <c r="F58" i="1"/>
  <c r="H57" i="1"/>
  <c r="H56" i="1"/>
  <c r="H55" i="1"/>
  <c r="H54" i="1" s="1"/>
  <c r="G54" i="1"/>
  <c r="F54" i="1"/>
  <c r="H53" i="1"/>
  <c r="H52" i="1"/>
  <c r="H51" i="1"/>
  <c r="H50" i="1"/>
  <c r="H49" i="1"/>
  <c r="H48" i="1" s="1"/>
  <c r="G48" i="1"/>
  <c r="F48" i="1"/>
  <c r="H47" i="1"/>
  <c r="H46" i="1"/>
  <c r="H44" i="1" s="1"/>
  <c r="H45" i="1"/>
  <c r="G44" i="1"/>
  <c r="G43" i="1" s="1"/>
  <c r="G15" i="1" s="1"/>
  <c r="F44" i="1"/>
  <c r="F43" i="1"/>
  <c r="F15" i="1" s="1"/>
  <c r="H25" i="1"/>
  <c r="G25" i="1"/>
  <c r="G24" i="1"/>
  <c r="G26" i="1" s="1"/>
  <c r="F24" i="1"/>
  <c r="F26" i="1" s="1"/>
  <c r="H16" i="1"/>
  <c r="H43" i="1" l="1"/>
  <c r="H15" i="1" s="1"/>
  <c r="H79" i="1"/>
  <c r="H78" i="1" s="1"/>
  <c r="F78" i="1"/>
  <c r="H186" i="1"/>
  <c r="H185" i="1" s="1"/>
  <c r="H183" i="1" s="1"/>
  <c r="F185" i="1"/>
  <c r="F183" i="1" s="1"/>
  <c r="F210" i="1"/>
  <c r="F207" i="1" s="1"/>
  <c r="F206" i="1" s="1"/>
  <c r="F204" i="1" s="1"/>
  <c r="H215" i="1"/>
  <c r="H210" i="1" s="1"/>
  <c r="H207" i="1" s="1"/>
  <c r="H206" i="1" s="1"/>
  <c r="H204" i="1" s="1"/>
  <c r="H263" i="1"/>
  <c r="H262" i="1" s="1"/>
  <c r="H260" i="1" s="1"/>
  <c r="F262" i="1"/>
  <c r="F260" i="1" s="1"/>
  <c r="H318" i="1"/>
  <c r="F317" i="1"/>
  <c r="F324" i="1"/>
  <c r="H325" i="1"/>
  <c r="F347" i="1"/>
  <c r="H349" i="1"/>
  <c r="H347" i="1" s="1"/>
  <c r="H368" i="1"/>
  <c r="F367" i="1"/>
  <c r="H416" i="1"/>
  <c r="G415" i="1"/>
  <c r="G409" i="1" s="1"/>
  <c r="H431" i="1"/>
  <c r="H428" i="1" s="1"/>
  <c r="F428" i="1"/>
  <c r="H487" i="1"/>
  <c r="F486" i="1"/>
  <c r="H513" i="1"/>
  <c r="F512" i="1"/>
  <c r="H512" i="1" s="1"/>
  <c r="H610" i="1"/>
  <c r="H607" i="1" s="1"/>
  <c r="F607" i="1"/>
  <c r="G97" i="1"/>
  <c r="G77" i="1" s="1"/>
  <c r="G17" i="1" s="1"/>
  <c r="H197" i="1"/>
  <c r="F196" i="1"/>
  <c r="H252" i="1"/>
  <c r="H253" i="1"/>
  <c r="H257" i="1"/>
  <c r="H255" i="1" s="1"/>
  <c r="F255" i="1"/>
  <c r="H296" i="1"/>
  <c r="H293" i="1" s="1"/>
  <c r="H297" i="1"/>
  <c r="H309" i="1"/>
  <c r="H307" i="1" s="1"/>
  <c r="H393" i="1"/>
  <c r="H390" i="1" s="1"/>
  <c r="F390" i="1"/>
  <c r="H502" i="1"/>
  <c r="H499" i="1" s="1"/>
  <c r="F499" i="1"/>
  <c r="G527" i="1"/>
  <c r="H546" i="1"/>
  <c r="F545" i="1"/>
  <c r="H545" i="1" s="1"/>
  <c r="H527" i="1" s="1"/>
  <c r="H552" i="1"/>
  <c r="F549" i="1"/>
  <c r="H591" i="1"/>
  <c r="F590" i="1"/>
  <c r="H80" i="1"/>
  <c r="H84" i="1"/>
  <c r="H90" i="1"/>
  <c r="H88" i="1" s="1"/>
  <c r="F88" i="1"/>
  <c r="H181" i="1"/>
  <c r="H250" i="1"/>
  <c r="H249" i="1" s="1"/>
  <c r="H246" i="1" s="1"/>
  <c r="H258" i="1"/>
  <c r="H278" i="1"/>
  <c r="H277" i="1" s="1"/>
  <c r="H275" i="1" s="1"/>
  <c r="F339" i="1"/>
  <c r="H340" i="1"/>
  <c r="F355" i="1"/>
  <c r="H356" i="1"/>
  <c r="H479" i="1"/>
  <c r="F478" i="1"/>
  <c r="F527" i="1"/>
  <c r="H83" i="1"/>
  <c r="H82" i="1" s="1"/>
  <c r="F82" i="1"/>
  <c r="G116" i="1"/>
  <c r="H117" i="1"/>
  <c r="H116" i="1" s="1"/>
  <c r="H94" i="1"/>
  <c r="H93" i="1" s="1"/>
  <c r="F97" i="1"/>
  <c r="H113" i="1"/>
  <c r="H112" i="1" s="1"/>
  <c r="H108" i="1" s="1"/>
  <c r="H18" i="1" s="1"/>
  <c r="F112" i="1"/>
  <c r="F108" i="1" s="1"/>
  <c r="F18" i="1" s="1"/>
  <c r="H175" i="1"/>
  <c r="H174" i="1" s="1"/>
  <c r="H172" i="1" s="1"/>
  <c r="F174" i="1"/>
  <c r="F172" i="1" s="1"/>
  <c r="H225" i="1"/>
  <c r="H222" i="1" s="1"/>
  <c r="F222" i="1"/>
  <c r="F239" i="1"/>
  <c r="F236" i="1" s="1"/>
  <c r="G246" i="1"/>
  <c r="G206" i="1" s="1"/>
  <c r="G204" i="1" s="1"/>
  <c r="H305" i="1"/>
  <c r="F304" i="1"/>
  <c r="H384" i="1"/>
  <c r="H381" i="1" s="1"/>
  <c r="F381" i="1"/>
  <c r="H413" i="1"/>
  <c r="F412" i="1"/>
  <c r="H412" i="1" s="1"/>
  <c r="H440" i="1"/>
  <c r="H460" i="1"/>
  <c r="H561" i="1"/>
  <c r="F560" i="1"/>
  <c r="H378" i="1"/>
  <c r="H376" i="1" s="1"/>
  <c r="F376" i="1"/>
  <c r="H385" i="1"/>
  <c r="H425" i="1"/>
  <c r="H423" i="1" s="1"/>
  <c r="F423" i="1"/>
  <c r="H432" i="1"/>
  <c r="H444" i="1"/>
  <c r="H469" i="1"/>
  <c r="F468" i="1"/>
  <c r="H503" i="1"/>
  <c r="H518" i="1"/>
  <c r="H553" i="1"/>
  <c r="H555" i="1"/>
  <c r="H569" i="1"/>
  <c r="H566" i="1" s="1"/>
  <c r="F566" i="1"/>
  <c r="H576" i="1"/>
  <c r="H574" i="1" s="1"/>
  <c r="F574" i="1"/>
  <c r="H585" i="1"/>
  <c r="H582" i="1" s="1"/>
  <c r="G336" i="1"/>
  <c r="H406" i="1"/>
  <c r="H404" i="1" s="1"/>
  <c r="F404" i="1"/>
  <c r="H415" i="1"/>
  <c r="F409" i="1"/>
  <c r="H409" i="1" s="1"/>
  <c r="H452" i="1"/>
  <c r="H459" i="1"/>
  <c r="G549" i="1"/>
  <c r="H600" i="1"/>
  <c r="F599" i="1"/>
  <c r="H616" i="1"/>
  <c r="F615" i="1"/>
  <c r="G373" i="1"/>
  <c r="G465" i="1"/>
  <c r="F496" i="1"/>
  <c r="G509" i="1"/>
  <c r="G521" i="1"/>
  <c r="H521" i="1" s="1"/>
  <c r="F563" i="1"/>
  <c r="H563" i="1" s="1"/>
  <c r="G604" i="1"/>
  <c r="H526" i="1" l="1"/>
  <c r="H524" i="1" s="1"/>
  <c r="G19" i="1"/>
  <c r="H287" i="1"/>
  <c r="H285" i="1" s="1"/>
  <c r="F171" i="1"/>
  <c r="F169" i="1" s="1"/>
  <c r="F168" i="1" s="1"/>
  <c r="H478" i="1"/>
  <c r="F476" i="1"/>
  <c r="H476" i="1" s="1"/>
  <c r="H77" i="1"/>
  <c r="H17" i="1" s="1"/>
  <c r="H19" i="1"/>
  <c r="G506" i="1"/>
  <c r="H509" i="1"/>
  <c r="H615" i="1"/>
  <c r="H613" i="1" s="1"/>
  <c r="F613" i="1"/>
  <c r="H560" i="1"/>
  <c r="H558" i="1" s="1"/>
  <c r="F558" i="1"/>
  <c r="H171" i="1"/>
  <c r="H169" i="1" s="1"/>
  <c r="H168" i="1" s="1"/>
  <c r="H339" i="1"/>
  <c r="H336" i="1" s="1"/>
  <c r="F336" i="1"/>
  <c r="H549" i="1"/>
  <c r="G526" i="1"/>
  <c r="G524" i="1" s="1"/>
  <c r="F193" i="1"/>
  <c r="H193" i="1" s="1"/>
  <c r="H196" i="1"/>
  <c r="H324" i="1"/>
  <c r="H322" i="1" s="1"/>
  <c r="F322" i="1"/>
  <c r="H604" i="1"/>
  <c r="H602" i="1" s="1"/>
  <c r="G602" i="1"/>
  <c r="G581" i="1" s="1"/>
  <c r="G579" i="1" s="1"/>
  <c r="H496" i="1"/>
  <c r="H494" i="1" s="1"/>
  <c r="F494" i="1"/>
  <c r="F302" i="1"/>
  <c r="F287" i="1" s="1"/>
  <c r="F285" i="1" s="1"/>
  <c r="H304" i="1"/>
  <c r="H302" i="1" s="1"/>
  <c r="H486" i="1"/>
  <c r="H484" i="1" s="1"/>
  <c r="F484" i="1"/>
  <c r="F315" i="1"/>
  <c r="H317" i="1"/>
  <c r="H315" i="1" s="1"/>
  <c r="G370" i="1"/>
  <c r="G314" i="1" s="1"/>
  <c r="G312" i="1" s="1"/>
  <c r="H373" i="1"/>
  <c r="H370" i="1" s="1"/>
  <c r="H367" i="1"/>
  <c r="H365" i="1" s="1"/>
  <c r="F365" i="1"/>
  <c r="G462" i="1"/>
  <c r="G389" i="1" s="1"/>
  <c r="G387" i="1" s="1"/>
  <c r="H465" i="1"/>
  <c r="H599" i="1"/>
  <c r="H597" i="1" s="1"/>
  <c r="H581" i="1" s="1"/>
  <c r="H579" i="1" s="1"/>
  <c r="F597" i="1"/>
  <c r="F581" i="1" s="1"/>
  <c r="F579" i="1" s="1"/>
  <c r="H468" i="1"/>
  <c r="F462" i="1"/>
  <c r="F389" i="1" s="1"/>
  <c r="F387" i="1" s="1"/>
  <c r="F526" i="1"/>
  <c r="F524" i="1" s="1"/>
  <c r="H355" i="1"/>
  <c r="H352" i="1" s="1"/>
  <c r="F352" i="1"/>
  <c r="H590" i="1"/>
  <c r="H588" i="1" s="1"/>
  <c r="F588" i="1"/>
  <c r="G515" i="1"/>
  <c r="H515" i="1" s="1"/>
  <c r="F77" i="1"/>
  <c r="F17" i="1" s="1"/>
  <c r="F19" i="1" s="1"/>
  <c r="G203" i="1" l="1"/>
  <c r="G167" i="1" s="1"/>
  <c r="H483" i="1"/>
  <c r="H481" i="1" s="1"/>
  <c r="H314" i="1"/>
  <c r="H312" i="1" s="1"/>
  <c r="H203" i="1" s="1"/>
  <c r="H167" i="1" s="1"/>
  <c r="F314" i="1"/>
  <c r="F312" i="1" s="1"/>
  <c r="F203" i="1" s="1"/>
  <c r="F167" i="1" s="1"/>
  <c r="H462" i="1"/>
  <c r="H389" i="1" s="1"/>
  <c r="H387" i="1" s="1"/>
  <c r="F483" i="1"/>
  <c r="F481" i="1" s="1"/>
  <c r="H506" i="1"/>
  <c r="G483" i="1"/>
  <c r="G481" i="1" s="1"/>
</calcChain>
</file>

<file path=xl/sharedStrings.xml><?xml version="1.0" encoding="utf-8"?>
<sst xmlns="http://schemas.openxmlformats.org/spreadsheetml/2006/main" count="678" uniqueCount="255">
  <si>
    <r>
      <t xml:space="preserve">            Na temelju članka 39. Zakona o proračunu ("Narodne novine" broj 87/08, 136/12. i 15/15) i članka 30. Statuta Općine Novo Virje ("Službeni glasnik Koprivničko - križevačke županije" broj 4/21.), Općinsko vijeće Općine Novo Virje na  6</t>
    </r>
    <r>
      <rPr>
        <sz val="10"/>
        <color rgb="FFFF0000"/>
        <rFont val="Arial"/>
        <family val="2"/>
        <charset val="238"/>
      </rPr>
      <t xml:space="preserve">. </t>
    </r>
    <r>
      <rPr>
        <sz val="10"/>
        <rFont val="Arial"/>
        <family val="2"/>
        <charset val="238"/>
      </rPr>
      <t>sjednici održanoj 22. prosinca  2021. godine donijelo je</t>
    </r>
  </si>
  <si>
    <t>IZMJENE I DOPUNE PRORAČUNA OPĆINE NOVO VIRJE ZA 2021. GODINU</t>
  </si>
  <si>
    <t>I PROJEKCIJE ZA 2022. I 2023. GODINU</t>
  </si>
  <si>
    <t>I. OPĆI DIO</t>
  </si>
  <si>
    <t>Članak 1.</t>
  </si>
  <si>
    <t xml:space="preserve">            U Proračunu Općine Novo Virje za 2021. godinu i projekcijama za 2022. i 2023. godinu ("Službeni glasnik Koprivničko - križevačke županije" broj 30/20., 10/21. i 16/21 ) (u daljnjem tekstu: Proračun) u članku 1. mijenjaju se: A. Račun prihoda i rashoda i B. Račun financiranja, kako slijedi:</t>
  </si>
  <si>
    <t>A. RAČUN PRIHODA I RASHODA</t>
  </si>
  <si>
    <t>Proračun za 2021.</t>
  </si>
  <si>
    <t>Povećanje / Smanjenje</t>
  </si>
  <si>
    <t xml:space="preserve">Novi Plan Proračuna za 2021. </t>
  </si>
  <si>
    <t>6) PRIHODI POSLOVANJA</t>
  </si>
  <si>
    <t>7) PRIHODI OD PRODAJE NEFINANCIJSKE IMOVINE</t>
  </si>
  <si>
    <t>3) RASHODI POSLOVANJA</t>
  </si>
  <si>
    <t>4) RASHODI ZA NABAVU NEFINANCIJSKE IMOVINE</t>
  </si>
  <si>
    <t>RAZLIKA - VIŠAK/MANJAK</t>
  </si>
  <si>
    <t>B. RAČUN FINANCIRANJA</t>
  </si>
  <si>
    <t>8) PRIMICI OD FINANCIJSKE IMOVINE I ZADUŽIVANJA</t>
  </si>
  <si>
    <t>5) IZDACI ZA FINANCIJSKU IMOVINU I OTPLATE ZAJMOVA</t>
  </si>
  <si>
    <t>NETO ZADUŽIVANJA/FINANCIRANJE</t>
  </si>
  <si>
    <t>VIŠAK PRIHODA I PRIMITAKA                                                                                                                     2.042.689,85</t>
  </si>
  <si>
    <t>VIŠAK SREDSTAVA IZ PROTEKLIH GODINA  OPĆINA NOVO VIRJE                                                  2.043.576,98</t>
  </si>
  <si>
    <t xml:space="preserve">MANJAK SREDSTAVA IZ PROTEKLIH GODINA DV BREGUNICA                                                               -887,13 </t>
  </si>
  <si>
    <t>Članak 2.</t>
  </si>
  <si>
    <t>U članku 2. prihodi i rashodi te primici i izdaci po ekonomskoj klasifikaciju utvrđeni u Računu prihoda i rashoda i Računu financiranja mijenjaju se u A. Računu prihoda i B. Računu financiranja, kako slijedi:</t>
  </si>
  <si>
    <t>A. RAČUN  PRIHODA I RASHODA</t>
  </si>
  <si>
    <t>Izvor financiranja</t>
  </si>
  <si>
    <t>Razred</t>
  </si>
  <si>
    <t>Skupina</t>
  </si>
  <si>
    <t>Podskupina</t>
  </si>
  <si>
    <t>Naziv</t>
  </si>
  <si>
    <t>Prihodi poslovanja</t>
  </si>
  <si>
    <t>Prihodi od poreza</t>
  </si>
  <si>
    <t>01</t>
  </si>
  <si>
    <t xml:space="preserve">Porez i prirez na dohodak </t>
  </si>
  <si>
    <t>Porezi na imovinu (promet nekretnina)</t>
  </si>
  <si>
    <t>Porezi na robu i usluge ( porez na potrošnju)</t>
  </si>
  <si>
    <t>Pomoći iz inozemstva (darovnice) i od subjekata unutar općeg proračuna</t>
  </si>
  <si>
    <t>05</t>
  </si>
  <si>
    <t>Tekuće pomoći proračuna</t>
  </si>
  <si>
    <t>Tekuće pomoći HZZ i izvanproračunskih korisnika</t>
  </si>
  <si>
    <t>Pomoći izravnanja za decentralizirane funkcije</t>
  </si>
  <si>
    <t>Pomoći proračunskim korisnicima iz proračuna koji im nije nadležan</t>
  </si>
  <si>
    <t>Tek.pomoći iz drž.pro.temeljem prijenosa iz EU</t>
  </si>
  <si>
    <t>Prihodi od imovine</t>
  </si>
  <si>
    <t>Prihodi od financijske imovine</t>
  </si>
  <si>
    <t>Prihodi od nefinancijske imovine</t>
  </si>
  <si>
    <t>Prihodi od kamata za dane zajmove</t>
  </si>
  <si>
    <t>Prihodi od upravnih i administrativnih pristojbi, pristojbi po posebnim propisima i naknadama</t>
  </si>
  <si>
    <t>Upravne i administrativne pristojbe</t>
  </si>
  <si>
    <t>01, 04</t>
  </si>
  <si>
    <t>Prihodi po posebnim propisima</t>
  </si>
  <si>
    <t>04</t>
  </si>
  <si>
    <t>Komunalni doprinos i naknade</t>
  </si>
  <si>
    <t>Donacije</t>
  </si>
  <si>
    <t>Tekuće donacije</t>
  </si>
  <si>
    <t>Kazne, upravne mjere i ostali prihodi</t>
  </si>
  <si>
    <t>Ostali prihodi</t>
  </si>
  <si>
    <t>Prihodi od prodaje nefinancijske imovine</t>
  </si>
  <si>
    <t>Prihodi od prodaje materijalne imovine- prirodnih bogatstava</t>
  </si>
  <si>
    <t>07</t>
  </si>
  <si>
    <t>Poljoprivredno zemljište</t>
  </si>
  <si>
    <t>RASHODI POSLOVANJA</t>
  </si>
  <si>
    <t>Rashodi poslovanja</t>
  </si>
  <si>
    <t>Rashodi za zaposlene</t>
  </si>
  <si>
    <t>01, 05</t>
  </si>
  <si>
    <t>Plaće (bruto)</t>
  </si>
  <si>
    <t>Ostali rashodi za zaposlene</t>
  </si>
  <si>
    <t>Doprinosi na plaće</t>
  </si>
  <si>
    <t>Materijalni rashodi</t>
  </si>
  <si>
    <t>Naknade troškova zaposlenima</t>
  </si>
  <si>
    <t>Rashodi za materijal i energiju</t>
  </si>
  <si>
    <t>01, 04, 05</t>
  </si>
  <si>
    <t>Rashodi za usluge</t>
  </si>
  <si>
    <t>Naknade ostalih troškova</t>
  </si>
  <si>
    <t>Ostali nespomenuti rashodi poslovanja</t>
  </si>
  <si>
    <t>Financijski rashodi</t>
  </si>
  <si>
    <t>Kamate za primljene kredite i zajmove</t>
  </si>
  <si>
    <t>Ostali financijski rashodi</t>
  </si>
  <si>
    <t>Subvencije</t>
  </si>
  <si>
    <t xml:space="preserve">Subvencije trgovačkim društvima, poljoprivrednicima </t>
  </si>
  <si>
    <t>Pomoći dane u inozemstvo i unutar općeg proračuna</t>
  </si>
  <si>
    <t>Pomoći unutar općeg proračuna</t>
  </si>
  <si>
    <t>Naknade građanima i kućanstvima</t>
  </si>
  <si>
    <t>Ostale naknade građanima i kućanstvima iz proračuna</t>
  </si>
  <si>
    <t>Ostali rashodi</t>
  </si>
  <si>
    <t>Kapitalne donacije</t>
  </si>
  <si>
    <t>RASHODI ZA NABAVU NEFINANCIJSKE IMOVINE</t>
  </si>
  <si>
    <t>Rashodi za nabavu nefinancijske imovine</t>
  </si>
  <si>
    <t>Rashodi za nabavu neproizvedene dugotrajne imovine</t>
  </si>
  <si>
    <t>Materijalna imovina</t>
  </si>
  <si>
    <t>Nematerijalna imovina</t>
  </si>
  <si>
    <t>Rashodi za nabavu proizvedene dugotrajne imovine</t>
  </si>
  <si>
    <t>Građevinski objekti</t>
  </si>
  <si>
    <t>Postrojenja i oprema</t>
  </si>
  <si>
    <t>Nematerijalna proizvedena imovina</t>
  </si>
  <si>
    <t>Rashodi za dodatna ulaganja na nefinancijskoj imovini</t>
  </si>
  <si>
    <t>Dodatna ulaganja na prijevoznim sredstvima</t>
  </si>
  <si>
    <t>PRIMICI OD FINANCIJSKE IMOVINE I ZADUŽIVANJA</t>
  </si>
  <si>
    <t>Primici od financijske imovine i zaduživanja</t>
  </si>
  <si>
    <t>Primljene otplate (povrati) glavnice danih zajmova</t>
  </si>
  <si>
    <t>Primici (povrati) glavnice zajmova danih neprofitnim organizacijama, građanima i kućanstvima</t>
  </si>
  <si>
    <t>IZDACI ZA FINANCIJSKU IMOVINU I OTPLATE ZAJMOVA</t>
  </si>
  <si>
    <t>Izdaci za financijsku imovinu i otplate zajmova</t>
  </si>
  <si>
    <t>Izdaci za dionice i udjele u glavnici</t>
  </si>
  <si>
    <t>Dionice i udjeli trg. društva u javnom sektoru</t>
  </si>
  <si>
    <t>Izdaci za otplatu glavnice primljenih kredita i zajmova</t>
  </si>
  <si>
    <t>Otplata glavnice primljenih zajmova od trgovačkih društava u javnom sektoru</t>
  </si>
  <si>
    <t>Šifre izvora financiranja</t>
  </si>
  <si>
    <t>Projekcija Proračuna za 2022.</t>
  </si>
  <si>
    <t>Projekcija Proračuna za 2023.</t>
  </si>
  <si>
    <t>Opći prihodi i primici</t>
  </si>
  <si>
    <t>02</t>
  </si>
  <si>
    <t>Doprinosi</t>
  </si>
  <si>
    <t>03</t>
  </si>
  <si>
    <t>Vlastiti prihodi</t>
  </si>
  <si>
    <t>Prihodi za posebne namjene</t>
  </si>
  <si>
    <t>Pomoći</t>
  </si>
  <si>
    <t>06</t>
  </si>
  <si>
    <t>Prihodi od prodaje ili zamjene nef. imovine i naknada s naslova osiguranja</t>
  </si>
  <si>
    <t>08</t>
  </si>
  <si>
    <t>Namjenski primici</t>
  </si>
  <si>
    <t>Ukupno po izvorima:</t>
  </si>
  <si>
    <t>II. POSEBNI DIO</t>
  </si>
  <si>
    <t>Članak 3.</t>
  </si>
  <si>
    <t xml:space="preserve">            Rashodi poslovanja i rashodi za nabavu nefinancijske imovine u Proračunu u ukupnoj svoti 8.477.930,52 kuna raspoređuju se po korisnicima i programima u Posebnom dijelu Proračuna, kako slijedi:</t>
  </si>
  <si>
    <t>UKUPNO RASHODI I IZDACI</t>
  </si>
  <si>
    <t>RAZDJEL 001 - OPĆINSKI NAČELNIK I OPĆINSKO VIJEĆE</t>
  </si>
  <si>
    <t>GLAVA 00101 - OPĆINSKI NAČELNIK I OPĆINSKO VIJEĆE</t>
  </si>
  <si>
    <t>Funkcijska klasifikacija: 01 Opće javne usluge</t>
  </si>
  <si>
    <t>Program 1001: Donošenje akata i mjera iz djelokruga predstavničkog i izvršnog tijela</t>
  </si>
  <si>
    <t>A100001: Predstavnička i izvršna tijela</t>
  </si>
  <si>
    <t>Izvor: 01 Opći prihodi i primici</t>
  </si>
  <si>
    <t>Plaće - načelnik</t>
  </si>
  <si>
    <t>Tekuće donacije - političke stranke, udruga općina</t>
  </si>
  <si>
    <t>A100002: Dani Općine</t>
  </si>
  <si>
    <t>A100054: Manifestacija tokom godine- Tamburijada</t>
  </si>
  <si>
    <t>A100033: Lokalni izbori</t>
  </si>
  <si>
    <t>Izvor: 05 Pomoći</t>
  </si>
  <si>
    <t>RAZDJEL 002 - JEDINSTVENI UPRAVNI ODJEL</t>
  </si>
  <si>
    <t>GLAVA 00201 - JEDINSTVENI UPRAVNI ODJEL</t>
  </si>
  <si>
    <t>Program: 1002 Priprema i donošenje akata iz djelokruga tijela</t>
  </si>
  <si>
    <t>A100003: Administrativno, tehničko i stručno osoblje</t>
  </si>
  <si>
    <t xml:space="preserve">Izvor: 01 Opći prihodi i primici </t>
  </si>
  <si>
    <t>Plaće</t>
  </si>
  <si>
    <t>Materijalna imovina-prirodna bogatstva</t>
  </si>
  <si>
    <t>RASHODI ZA NABAVU PROIZVEDENE DUGOTRAJNE IMOVINE</t>
  </si>
  <si>
    <t>A100004: Održavanje zgrada za redovno korištenje</t>
  </si>
  <si>
    <t>A100034: Javni radovi općine Novo Virje</t>
  </si>
  <si>
    <t>A100005: Održavanje plovila i stočnih vaga za redovno korištenje</t>
  </si>
  <si>
    <t>Dodatna ulaganja na prijevoznim sredstvima-skela</t>
  </si>
  <si>
    <t xml:space="preserve">A100038: Zaštita na radu </t>
  </si>
  <si>
    <t xml:space="preserve">T100004: Strategija, plan i registar imovine </t>
  </si>
  <si>
    <t>T100007: Održavanje aplikacije komunalne infrastrukture</t>
  </si>
  <si>
    <t>T100008: Izvješće o stanju u prostrou</t>
  </si>
  <si>
    <t>T100009: Godišnji plan upravljanja imovinom za 2022., Izvješće o provedbi Godišnjeg plana upravljanja imovinom za 2020. godinu</t>
  </si>
  <si>
    <t>A100058: Cikloturizam</t>
  </si>
  <si>
    <t>GLAVA 00202 - CIVILNA I PROTUPOŽARNA ZAŠTITA</t>
  </si>
  <si>
    <t>Funkcijska klasifikacija: 03 Javni red i sigurnost</t>
  </si>
  <si>
    <t>Program: 1003 Organiziranje i provođenje zaštite i spašavanja</t>
  </si>
  <si>
    <t>A100006: Civilna zaštita</t>
  </si>
  <si>
    <t>A100007: Protupožarna zaštita</t>
  </si>
  <si>
    <t>A100008: Spriječavanje nasilja u obitelji te sajam mogućnosti</t>
  </si>
  <si>
    <t>A100041: Gorska služba spašavanja</t>
  </si>
  <si>
    <t>GLAVA 00203 - GOSPODARSKE I KOMUNALNE DJELATNOSTI</t>
  </si>
  <si>
    <t>Funkcijska klasifikacija: 04 Ekonomski poslovi</t>
  </si>
  <si>
    <t>Program: 1004 Poticanje razvoja gospodarstva</t>
  </si>
  <si>
    <t xml:space="preserve">A100009: Potpora poljoprivredi </t>
  </si>
  <si>
    <t xml:space="preserve">Subvencije poljoprivrednicima </t>
  </si>
  <si>
    <t>Tekuće donacije - Civilno društvo i LAG Podravina</t>
  </si>
  <si>
    <t>A100010: Bušenje ispod ceste</t>
  </si>
  <si>
    <t>Ostale naknade građanima i kućanstvima</t>
  </si>
  <si>
    <t>A100011: Održavanje cesta i drugih javnih površina</t>
  </si>
  <si>
    <t>Izvor: 04 Prihodi za posbne namjene</t>
  </si>
  <si>
    <t>A100012: Održavanje groblja</t>
  </si>
  <si>
    <t>Izvor: 04 Prihodi za posebne namjene</t>
  </si>
  <si>
    <t>Rashodi za nabavu proizvedene dugotrajen imovine</t>
  </si>
  <si>
    <t>A100035: Program zaštite divljači</t>
  </si>
  <si>
    <t>A100039: Projektna dokumentacija</t>
  </si>
  <si>
    <t>Izvor: 01 Opći prihodi i pirmici</t>
  </si>
  <si>
    <t>Rashodi za za nabavu proizvedene dugotrajne imovine</t>
  </si>
  <si>
    <t>A100036: Imovinsko pravni odnosi za ceste</t>
  </si>
  <si>
    <t>Izvor: 07 prihodi od prodaje nef.imovine</t>
  </si>
  <si>
    <t>Materijani rashodi</t>
  </si>
  <si>
    <t>A100052: Izgradnja širokopojasne infr.za pristup internetu-sufinanciranje</t>
  </si>
  <si>
    <t>K100014: Asfaltiranje nerazvrstanih cesta-sufinanciranje županija</t>
  </si>
  <si>
    <t xml:space="preserve">Pomoći unutar općeg proračuna </t>
  </si>
  <si>
    <t>A100029: Izmjene i dopune prostornog plana uređenja Općine Novo Virje</t>
  </si>
  <si>
    <t>A100055: Održavanje javnih površine i rušenje kuća</t>
  </si>
  <si>
    <t>GLAVA 00204 - KOMUNALNA INFRASTRUKTURA</t>
  </si>
  <si>
    <t>Funkcijska klasifikacija: 06 Usluge unapređenja stanovanja i zajednice</t>
  </si>
  <si>
    <t>Program: 1005 Održavanje komunalne infrastrukture</t>
  </si>
  <si>
    <t>A100013: Javna rasvjeta</t>
  </si>
  <si>
    <t>A100014: Komunalne usluge</t>
  </si>
  <si>
    <t>K100011: Kante za odvojeni otpad</t>
  </si>
  <si>
    <t>Pomoći dane u inozemstvo i unutar opće države</t>
  </si>
  <si>
    <t>K100013: Mobilno reciklažno dvorište</t>
  </si>
  <si>
    <t>Rashodi za nabavu nefinanc.imovine</t>
  </si>
  <si>
    <t xml:space="preserve">K100012: Izgradnja vodnokom. infrastrukture aglomeracije </t>
  </si>
  <si>
    <t>A100046: Energetski certifikat javne rasvjete</t>
  </si>
  <si>
    <t>A100047: Istražni radovi i plan sanacije odlagalište otpada</t>
  </si>
  <si>
    <t>A100053: Održavanje kanala oborinske odvodnje</t>
  </si>
  <si>
    <t>K100015: Izgradnja mosne vage</t>
  </si>
  <si>
    <t>K100002: Asfaltiranje cesta</t>
  </si>
  <si>
    <t>Ceste-asfaltiranje-odvojak Lukanec-Hrženjak</t>
  </si>
  <si>
    <t>K100006: Opremanje dj. Igrališta Drenovica</t>
  </si>
  <si>
    <t>K100017: Asfaltiranje ceste Medvedićka- odvojak varaždinec</t>
  </si>
  <si>
    <t>Ceste-asfaltiranje-odvojak Varaždinec</t>
  </si>
  <si>
    <t>K100018: Obnova mosta preko kanala Pačica-sufinanciranje</t>
  </si>
  <si>
    <t>Pomoći dane unutar općeg proračuna</t>
  </si>
  <si>
    <t>GLAVA 00205: DJELATNOST SPORTA, KULTURE I RELIGIJE</t>
  </si>
  <si>
    <t>Funkcijska klasifikacija: 08 Rekreacija, kultura i religija</t>
  </si>
  <si>
    <t>Program: 1006 Razvoj sporta i rekreacije, promicanje kulture i religije</t>
  </si>
  <si>
    <t xml:space="preserve">A100015: Službe rekreacije i sporta </t>
  </si>
  <si>
    <t xml:space="preserve">A100016: Službe kulture </t>
  </si>
  <si>
    <t>A100017: Usluga Bibliobusa</t>
  </si>
  <si>
    <t>A100018: Pomoć vjerskoj zajednici</t>
  </si>
  <si>
    <t>K100020: Tribina na nogomentnom igralištu</t>
  </si>
  <si>
    <t>K100019: Rekreacijski centar</t>
  </si>
  <si>
    <t>GLAVA 00206: JAVNE POTREBE U OBRAZOVANJU</t>
  </si>
  <si>
    <t>Funkcijska klasifikacija: 09 Obrazovanje</t>
  </si>
  <si>
    <t>Program: 1007 Program obrazovanja</t>
  </si>
  <si>
    <t>A100019: Predškolski odgoj DV "BREGUNICA"</t>
  </si>
  <si>
    <t>Proračunski korisnik: 48015 Dječji vrtić "Bregunica"</t>
  </si>
  <si>
    <t>Izvor: 06 Donacije</t>
  </si>
  <si>
    <t>Nematrijalna proizvdena imovina</t>
  </si>
  <si>
    <t>K100004: Opremanje dječjeg igrališta</t>
  </si>
  <si>
    <t>rashodi za materijal i energiju</t>
  </si>
  <si>
    <t>A100020: Otplata dugoročnog kredita za izgradnju dječjeg vrtića</t>
  </si>
  <si>
    <t>Otplata glavnice primljenih kredita i zajmova od trgovačkih društava u javnom sektoru</t>
  </si>
  <si>
    <t>A100021: Osnovno obrazovanje</t>
  </si>
  <si>
    <t>Pomoći unutar opće države</t>
  </si>
  <si>
    <t>A100022: Troškovi prijevoza studentima i srednjoškolcima</t>
  </si>
  <si>
    <t>GLAVA 00207: PROGRAMSKA DJELATNOST SOCIJALNE SKRBI</t>
  </si>
  <si>
    <t>Funkcijska klasifikacija: 10 Socijalna zaštita</t>
  </si>
  <si>
    <t>Program: 1008 Socijalna skrb te promicanje prava i interesa osoba s invaliditetom</t>
  </si>
  <si>
    <t>A100023: Gerontoprogram i drva za socijalno ugrožene obitelji</t>
  </si>
  <si>
    <t>A100037: Projekt zaželi</t>
  </si>
  <si>
    <t xml:space="preserve">Doprinosi na plaće </t>
  </si>
  <si>
    <t xml:space="preserve">A100024: Donacije i ostali rashodi </t>
  </si>
  <si>
    <t>A100025: Darovi za novorođenčad i božićni darovi</t>
  </si>
  <si>
    <t>A100030: Naknada za troškove stanovanja i naknade umirovljenicima</t>
  </si>
  <si>
    <t>A100031: Donacije fizičkim osobama ostale donacije</t>
  </si>
  <si>
    <t>A100032: Donacije Crvenom križu</t>
  </si>
  <si>
    <t>Članak 4.</t>
  </si>
  <si>
    <t xml:space="preserve">            Izmjene Plana razvojnih programa Općine Novo Virje za 2021. godinu nalaze se u prilogu Proračuna i njegov su sastavni dio.</t>
  </si>
  <si>
    <t>III. ZAVRŠNA ODREDBA</t>
  </si>
  <si>
    <t>Članak 5.</t>
  </si>
  <si>
    <t xml:space="preserve">            Ove Izmjene i dopune Proračuna stupaju na snagu prvog dana od dana objave u "Službenom glasniku Koprivničko - križevačke županije".</t>
  </si>
  <si>
    <t>OPĆINSKO VIJEĆE</t>
  </si>
  <si>
    <t>OPĆINE NOVO VIRJE</t>
  </si>
  <si>
    <t>KLASA: 400-02/21-01/07</t>
  </si>
  <si>
    <t xml:space="preserve">URBROJ: 2137/22-21-1 </t>
  </si>
  <si>
    <t xml:space="preserve">Novo Virje, 22. prosinac 2021.                                  </t>
  </si>
  <si>
    <t xml:space="preserve">                        PREDSJEDNICA</t>
  </si>
  <si>
    <t xml:space="preserve">           Katarina Kozarić-Šabarić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</si>
</sst>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7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b/>
      <i/>
      <sz val="10"/>
      <name val="Arial"/>
      <family val="2"/>
      <charset val="238"/>
    </font>
    <font>
      <sz val="9"/>
      <name val="Arial"/>
      <family val="2"/>
      <charset val="238"/>
    </font>
    <font>
      <sz val="9"/>
      <color rgb="FF000000"/>
      <name val="Arial"/>
      <family val="2"/>
      <charset val="238"/>
    </font>
    <font>
      <sz val="8"/>
      <name val="Arial"/>
      <family val="2"/>
      <charset val="238"/>
    </font>
    <font>
      <b/>
      <i/>
      <sz val="10"/>
      <name val="Arial"/>
      <family val="2"/>
      <charset val="1"/>
    </font>
    <font>
      <b/>
      <sz val="10"/>
      <name val="Arial"/>
      <family val="2"/>
      <charset val="1"/>
    </font>
    <font>
      <sz val="8"/>
      <color rgb="FF000000"/>
      <name val="Arial"/>
      <family val="2"/>
      <charset val="238"/>
    </font>
    <font>
      <b/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i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sz val="8"/>
      <color rgb="FF000000"/>
      <name val="Arial"/>
      <family val="2"/>
      <charset val="238"/>
    </font>
    <font>
      <sz val="9"/>
      <color theme="3" tint="0.39997558519241921"/>
      <name val="Arial"/>
      <family val="2"/>
      <charset val="238"/>
    </font>
    <font>
      <sz val="9.5"/>
      <color rgb="FF000000"/>
      <name val="Arial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3D69B"/>
        <bgColor rgb="FFDDD9C3"/>
      </patternFill>
    </fill>
    <fill>
      <patternFill patternType="solid">
        <fgColor rgb="FFBFBFBF"/>
        <bgColor rgb="FFC3D69B"/>
      </patternFill>
    </fill>
    <fill>
      <patternFill patternType="solid">
        <fgColor rgb="FFD9D9D9"/>
        <bgColor rgb="FFDDD9C3"/>
      </patternFill>
    </fill>
    <fill>
      <patternFill patternType="solid">
        <fgColor rgb="FFFCD5B5"/>
        <bgColor rgb="FFF2DCDB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FCD5B5"/>
      </patternFill>
    </fill>
    <fill>
      <patternFill patternType="solid">
        <fgColor theme="9" tint="0.59999389629810485"/>
        <bgColor rgb="FFF2DCDB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86">
    <xf numFmtId="0" fontId="0" fillId="0" borderId="0" xfId="0"/>
    <xf numFmtId="0" fontId="0" fillId="2" borderId="0" xfId="0" applyFill="1"/>
    <xf numFmtId="0" fontId="6" fillId="0" borderId="0" xfId="1" applyFont="1"/>
    <xf numFmtId="0" fontId="0" fillId="0" borderId="0" xfId="0" applyFill="1"/>
    <xf numFmtId="0" fontId="0" fillId="0" borderId="0" xfId="0" applyFont="1"/>
    <xf numFmtId="0" fontId="7" fillId="0" borderId="0" xfId="0" applyFont="1"/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wrapText="1"/>
    </xf>
    <xf numFmtId="0" fontId="1" fillId="0" borderId="0" xfId="0" applyFont="1"/>
    <xf numFmtId="0" fontId="1" fillId="2" borderId="0" xfId="0" applyFont="1" applyFill="1"/>
    <xf numFmtId="4" fontId="6" fillId="0" borderId="4" xfId="1" applyNumberFormat="1" applyFont="1" applyBorder="1"/>
    <xf numFmtId="4" fontId="1" fillId="0" borderId="0" xfId="0" applyNumberFormat="1" applyFont="1"/>
    <xf numFmtId="4" fontId="1" fillId="2" borderId="0" xfId="0" applyNumberFormat="1" applyFont="1" applyFill="1"/>
    <xf numFmtId="4" fontId="1" fillId="0" borderId="0" xfId="0" applyNumberFormat="1" applyFont="1" applyFill="1"/>
    <xf numFmtId="0" fontId="8" fillId="0" borderId="0" xfId="0" applyFont="1"/>
    <xf numFmtId="4" fontId="6" fillId="0" borderId="0" xfId="1" applyNumberFormat="1" applyFont="1"/>
    <xf numFmtId="0" fontId="6" fillId="0" borderId="0" xfId="1" applyFont="1" applyBorder="1" applyAlignment="1">
      <alignment horizontal="left"/>
    </xf>
    <xf numFmtId="0" fontId="6" fillId="0" borderId="4" xfId="0" applyFont="1" applyBorder="1" applyAlignment="1">
      <alignment horizontal="center" vertical="center" wrapText="1"/>
    </xf>
    <xf numFmtId="0" fontId="4" fillId="0" borderId="0" xfId="1" applyFont="1"/>
    <xf numFmtId="0" fontId="4" fillId="0" borderId="4" xfId="1" applyFont="1" applyBorder="1"/>
    <xf numFmtId="0" fontId="4" fillId="0" borderId="4" xfId="1" applyFont="1" applyBorder="1" applyAlignment="1">
      <alignment horizontal="center"/>
    </xf>
    <xf numFmtId="0" fontId="10" fillId="0" borderId="4" xfId="0" applyFont="1" applyBorder="1" applyAlignment="1">
      <alignment horizontal="center" vertical="center" textRotation="90" shrinkToFit="1"/>
    </xf>
    <xf numFmtId="0" fontId="7" fillId="0" borderId="4" xfId="0" applyFont="1" applyBorder="1"/>
    <xf numFmtId="4" fontId="6" fillId="0" borderId="4" xfId="0" applyNumberFormat="1" applyFont="1" applyBorder="1"/>
    <xf numFmtId="0" fontId="0" fillId="0" borderId="4" xfId="0" applyBorder="1"/>
    <xf numFmtId="49" fontId="12" fillId="0" borderId="4" xfId="0" applyNumberFormat="1" applyFont="1" applyBorder="1"/>
    <xf numFmtId="0" fontId="11" fillId="0" borderId="4" xfId="0" applyFont="1" applyBorder="1"/>
    <xf numFmtId="0" fontId="11" fillId="0" borderId="4" xfId="0" applyFont="1" applyBorder="1" applyAlignment="1">
      <alignment wrapText="1"/>
    </xf>
    <xf numFmtId="4" fontId="4" fillId="0" borderId="4" xfId="0" applyNumberFormat="1" applyFont="1" applyBorder="1"/>
    <xf numFmtId="0" fontId="7" fillId="0" borderId="4" xfId="0" applyFont="1" applyBorder="1" applyAlignment="1">
      <alignment horizontal="left" wrapText="1"/>
    </xf>
    <xf numFmtId="0" fontId="11" fillId="0" borderId="4" xfId="0" applyFont="1" applyBorder="1" applyAlignment="1">
      <alignment shrinkToFit="1"/>
    </xf>
    <xf numFmtId="0" fontId="7" fillId="0" borderId="4" xfId="0" applyFont="1" applyBorder="1" applyAlignment="1">
      <alignment wrapText="1"/>
    </xf>
    <xf numFmtId="49" fontId="12" fillId="0" borderId="0" xfId="0" applyNumberFormat="1" applyFont="1" applyBorder="1"/>
    <xf numFmtId="0" fontId="11" fillId="0" borderId="0" xfId="0" applyFont="1" applyBorder="1"/>
    <xf numFmtId="4" fontId="4" fillId="0" borderId="0" xfId="0" applyNumberFormat="1" applyFont="1" applyBorder="1"/>
    <xf numFmtId="4" fontId="5" fillId="0" borderId="0" xfId="0" applyNumberFormat="1" applyFont="1" applyBorder="1"/>
    <xf numFmtId="4" fontId="0" fillId="0" borderId="0" xfId="0" applyNumberFormat="1"/>
    <xf numFmtId="0" fontId="12" fillId="0" borderId="4" xfId="0" applyFont="1" applyBorder="1"/>
    <xf numFmtId="49" fontId="12" fillId="0" borderId="4" xfId="0" applyNumberFormat="1" applyFont="1" applyBorder="1" applyAlignment="1">
      <alignment wrapText="1"/>
    </xf>
    <xf numFmtId="0" fontId="7" fillId="0" borderId="0" xfId="0" applyFont="1" applyBorder="1"/>
    <xf numFmtId="0" fontId="7" fillId="0" borderId="0" xfId="0" applyFont="1" applyBorder="1" applyAlignment="1">
      <alignment wrapText="1"/>
    </xf>
    <xf numFmtId="4" fontId="5" fillId="0" borderId="4" xfId="0" applyNumberFormat="1" applyFont="1" applyBorder="1"/>
    <xf numFmtId="0" fontId="7" fillId="0" borderId="4" xfId="0" applyFont="1" applyBorder="1" applyAlignment="1">
      <alignment vertical="center" wrapText="1"/>
    </xf>
    <xf numFmtId="0" fontId="11" fillId="0" borderId="0" xfId="0" applyFont="1" applyBorder="1" applyAlignment="1">
      <alignment wrapText="1"/>
    </xf>
    <xf numFmtId="0" fontId="11" fillId="0" borderId="4" xfId="0" applyFont="1" applyBorder="1" applyAlignment="1">
      <alignment horizontal="center" wrapText="1"/>
    </xf>
    <xf numFmtId="4" fontId="11" fillId="0" borderId="4" xfId="0" applyNumberFormat="1" applyFont="1" applyBorder="1" applyAlignment="1">
      <alignment horizontal="center" wrapText="1"/>
    </xf>
    <xf numFmtId="0" fontId="11" fillId="0" borderId="4" xfId="0" applyFont="1" applyFill="1" applyBorder="1" applyAlignment="1">
      <alignment wrapText="1"/>
    </xf>
    <xf numFmtId="4" fontId="4" fillId="0" borderId="4" xfId="0" applyNumberFormat="1" applyFont="1" applyFill="1" applyBorder="1"/>
    <xf numFmtId="4" fontId="5" fillId="0" borderId="4" xfId="0" applyNumberFormat="1" applyFont="1" applyFill="1" applyBorder="1"/>
    <xf numFmtId="0" fontId="11" fillId="0" borderId="3" xfId="0" applyFont="1" applyFill="1" applyBorder="1" applyAlignment="1">
      <alignment horizontal="left"/>
    </xf>
    <xf numFmtId="4" fontId="11" fillId="0" borderId="0" xfId="0" applyNumberFormat="1" applyFont="1" applyBorder="1"/>
    <xf numFmtId="0" fontId="8" fillId="2" borderId="0" xfId="0" applyFont="1" applyFill="1"/>
    <xf numFmtId="4" fontId="8" fillId="2" borderId="0" xfId="0" applyNumberFormat="1" applyFont="1" applyFill="1"/>
    <xf numFmtId="0" fontId="4" fillId="3" borderId="4" xfId="1" applyFont="1" applyFill="1" applyBorder="1" applyAlignment="1">
      <alignment horizontal="center"/>
    </xf>
    <xf numFmtId="0" fontId="6" fillId="3" borderId="4" xfId="1" applyFont="1" applyFill="1" applyBorder="1" applyAlignment="1">
      <alignment horizontal="left"/>
    </xf>
    <xf numFmtId="4" fontId="6" fillId="3" borderId="4" xfId="1" applyNumberFormat="1" applyFont="1" applyFill="1" applyBorder="1" applyAlignment="1">
      <alignment horizontal="right"/>
    </xf>
    <xf numFmtId="0" fontId="11" fillId="4" borderId="4" xfId="0" applyFont="1" applyFill="1" applyBorder="1"/>
    <xf numFmtId="0" fontId="6" fillId="4" borderId="4" xfId="0" applyFont="1" applyFill="1" applyBorder="1" applyAlignment="1">
      <alignment vertical="center" wrapText="1"/>
    </xf>
    <xf numFmtId="4" fontId="7" fillId="4" borderId="4" xfId="0" applyNumberFormat="1" applyFont="1" applyFill="1" applyBorder="1"/>
    <xf numFmtId="0" fontId="11" fillId="0" borderId="4" xfId="0" applyFont="1" applyBorder="1" applyAlignment="1">
      <alignment vertical="center"/>
    </xf>
    <xf numFmtId="0" fontId="11" fillId="5" borderId="4" xfId="0" applyFont="1" applyFill="1" applyBorder="1" applyAlignment="1">
      <alignment vertical="center"/>
    </xf>
    <xf numFmtId="0" fontId="13" fillId="5" borderId="4" xfId="0" applyFont="1" applyFill="1" applyBorder="1" applyAlignment="1">
      <alignment vertical="center" wrapText="1"/>
    </xf>
    <xf numFmtId="4" fontId="7" fillId="5" borderId="4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0" fontId="13" fillId="0" borderId="4" xfId="0" applyFont="1" applyBorder="1" applyAlignment="1">
      <alignment vertical="center" wrapText="1"/>
    </xf>
    <xf numFmtId="0" fontId="7" fillId="0" borderId="4" xfId="0" applyFont="1" applyBorder="1" applyAlignment="1">
      <alignment vertical="center"/>
    </xf>
    <xf numFmtId="0" fontId="11" fillId="6" borderId="4" xfId="0" applyFont="1" applyFill="1" applyBorder="1" applyAlignment="1">
      <alignment vertical="center"/>
    </xf>
    <xf numFmtId="0" fontId="13" fillId="6" borderId="4" xfId="0" applyFont="1" applyFill="1" applyBorder="1" applyAlignment="1">
      <alignment vertical="center" wrapText="1"/>
    </xf>
    <xf numFmtId="4" fontId="7" fillId="6" borderId="4" xfId="0" applyNumberFormat="1" applyFont="1" applyFill="1" applyBorder="1" applyAlignment="1">
      <alignment vertical="center"/>
    </xf>
    <xf numFmtId="0" fontId="11" fillId="0" borderId="8" xfId="0" applyFont="1" applyBorder="1"/>
    <xf numFmtId="0" fontId="6" fillId="7" borderId="4" xfId="0" applyFont="1" applyFill="1" applyBorder="1"/>
    <xf numFmtId="4" fontId="7" fillId="7" borderId="4" xfId="0" applyNumberFormat="1" applyFont="1" applyFill="1" applyBorder="1"/>
    <xf numFmtId="0" fontId="14" fillId="0" borderId="4" xfId="0" applyFont="1" applyBorder="1"/>
    <xf numFmtId="4" fontId="15" fillId="0" borderId="0" xfId="0" applyNumberFormat="1" applyFont="1" applyFill="1" applyBorder="1"/>
    <xf numFmtId="4" fontId="15" fillId="0" borderId="4" xfId="0" applyNumberFormat="1" applyFont="1" applyBorder="1"/>
    <xf numFmtId="4" fontId="15" fillId="0" borderId="8" xfId="0" applyNumberFormat="1" applyFont="1" applyBorder="1"/>
    <xf numFmtId="0" fontId="6" fillId="0" borderId="4" xfId="0" applyFont="1" applyBorder="1"/>
    <xf numFmtId="4" fontId="7" fillId="0" borderId="4" xfId="0" applyNumberFormat="1" applyFont="1" applyBorder="1"/>
    <xf numFmtId="4" fontId="7" fillId="2" borderId="4" xfId="0" applyNumberFormat="1" applyFont="1" applyFill="1" applyBorder="1"/>
    <xf numFmtId="0" fontId="4" fillId="0" borderId="4" xfId="0" applyFont="1" applyBorder="1"/>
    <xf numFmtId="4" fontId="11" fillId="0" borderId="4" xfId="0" applyNumberFormat="1" applyFont="1" applyBorder="1"/>
    <xf numFmtId="4" fontId="11" fillId="2" borderId="4" xfId="0" applyNumberFormat="1" applyFont="1" applyFill="1" applyBorder="1"/>
    <xf numFmtId="0" fontId="4" fillId="0" borderId="4" xfId="0" applyFont="1" applyBorder="1" applyAlignment="1">
      <alignment shrinkToFit="1"/>
    </xf>
    <xf numFmtId="0" fontId="6" fillId="0" borderId="0" xfId="0" applyFont="1" applyBorder="1"/>
    <xf numFmtId="0" fontId="6" fillId="0" borderId="8" xfId="0" applyFont="1" applyBorder="1"/>
    <xf numFmtId="0" fontId="16" fillId="0" borderId="4" xfId="0" applyFont="1" applyBorder="1"/>
    <xf numFmtId="4" fontId="11" fillId="0" borderId="0" xfId="0" applyNumberFormat="1" applyFont="1" applyFill="1" applyBorder="1"/>
    <xf numFmtId="4" fontId="11" fillId="0" borderId="8" xfId="0" applyNumberFormat="1" applyFont="1" applyBorder="1"/>
    <xf numFmtId="0" fontId="6" fillId="7" borderId="4" xfId="0" applyFont="1" applyFill="1" applyBorder="1" applyAlignment="1">
      <alignment wrapText="1"/>
    </xf>
    <xf numFmtId="0" fontId="4" fillId="0" borderId="0" xfId="0" applyFont="1" applyBorder="1"/>
    <xf numFmtId="0" fontId="6" fillId="8" borderId="4" xfId="0" applyFont="1" applyFill="1" applyBorder="1" applyAlignment="1">
      <alignment shrinkToFit="1"/>
    </xf>
    <xf numFmtId="4" fontId="7" fillId="8" borderId="4" xfId="0" applyNumberFormat="1" applyFont="1" applyFill="1" applyBorder="1"/>
    <xf numFmtId="4" fontId="11" fillId="0" borderId="4" xfId="0" applyNumberFormat="1" applyFont="1" applyFill="1" applyBorder="1"/>
    <xf numFmtId="0" fontId="6" fillId="0" borderId="2" xfId="0" applyFont="1" applyBorder="1"/>
    <xf numFmtId="0" fontId="4" fillId="0" borderId="2" xfId="0" applyFont="1" applyBorder="1"/>
    <xf numFmtId="0" fontId="6" fillId="4" borderId="2" xfId="0" applyFont="1" applyFill="1" applyBorder="1" applyAlignment="1">
      <alignment wrapText="1"/>
    </xf>
    <xf numFmtId="0" fontId="11" fillId="5" borderId="4" xfId="0" applyFont="1" applyFill="1" applyBorder="1"/>
    <xf numFmtId="0" fontId="6" fillId="5" borderId="2" xfId="0" applyFont="1" applyFill="1" applyBorder="1" applyAlignment="1">
      <alignment vertical="center" wrapText="1"/>
    </xf>
    <xf numFmtId="4" fontId="7" fillId="5" borderId="4" xfId="0" applyNumberFormat="1" applyFont="1" applyFill="1" applyBorder="1"/>
    <xf numFmtId="0" fontId="6" fillId="0" borderId="2" xfId="0" applyFont="1" applyBorder="1" applyAlignment="1">
      <alignment vertical="center" wrapText="1"/>
    </xf>
    <xf numFmtId="0" fontId="11" fillId="6" borderId="4" xfId="0" applyFont="1" applyFill="1" applyBorder="1"/>
    <xf numFmtId="0" fontId="6" fillId="6" borderId="2" xfId="0" applyFont="1" applyFill="1" applyBorder="1" applyAlignment="1">
      <alignment wrapText="1"/>
    </xf>
    <xf numFmtId="4" fontId="7" fillId="6" borderId="4" xfId="0" applyNumberFormat="1" applyFont="1" applyFill="1" applyBorder="1"/>
    <xf numFmtId="0" fontId="6" fillId="7" borderId="2" xfId="0" applyFont="1" applyFill="1" applyBorder="1" applyAlignment="1">
      <alignment vertical="center" wrapText="1"/>
    </xf>
    <xf numFmtId="0" fontId="6" fillId="0" borderId="4" xfId="0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6" fillId="0" borderId="7" xfId="0" applyFont="1" applyBorder="1" applyAlignment="1">
      <alignment wrapText="1"/>
    </xf>
    <xf numFmtId="0" fontId="4" fillId="0" borderId="7" xfId="0" applyFont="1" applyBorder="1"/>
    <xf numFmtId="0" fontId="6" fillId="7" borderId="7" xfId="0" applyFont="1" applyFill="1" applyBorder="1" applyAlignment="1">
      <alignment wrapText="1"/>
    </xf>
    <xf numFmtId="0" fontId="14" fillId="0" borderId="4" xfId="0" applyFont="1" applyFill="1" applyBorder="1" applyAlignment="1">
      <alignment wrapText="1"/>
    </xf>
    <xf numFmtId="4" fontId="15" fillId="0" borderId="4" xfId="0" applyNumberFormat="1" applyFont="1" applyFill="1" applyBorder="1"/>
    <xf numFmtId="0" fontId="14" fillId="0" borderId="7" xfId="0" applyFont="1" applyBorder="1"/>
    <xf numFmtId="4" fontId="11" fillId="0" borderId="7" xfId="0" applyNumberFormat="1" applyFont="1" applyFill="1" applyBorder="1"/>
    <xf numFmtId="4" fontId="11" fillId="0" borderId="7" xfId="0" applyNumberFormat="1" applyFont="1" applyBorder="1"/>
    <xf numFmtId="0" fontId="4" fillId="0" borderId="8" xfId="0" applyFont="1" applyBorder="1"/>
    <xf numFmtId="4" fontId="14" fillId="0" borderId="4" xfId="0" applyNumberFormat="1" applyFont="1" applyFill="1" applyBorder="1"/>
    <xf numFmtId="4" fontId="15" fillId="0" borderId="0" xfId="0" applyNumberFormat="1" applyFont="1" applyBorder="1"/>
    <xf numFmtId="4" fontId="15" fillId="0" borderId="7" xfId="0" applyNumberFormat="1" applyFont="1" applyBorder="1"/>
    <xf numFmtId="4" fontId="15" fillId="0" borderId="8" xfId="0" applyNumberFormat="1" applyFont="1" applyFill="1" applyBorder="1"/>
    <xf numFmtId="0" fontId="13" fillId="0" borderId="0" xfId="0" applyFont="1" applyBorder="1"/>
    <xf numFmtId="0" fontId="13" fillId="0" borderId="4" xfId="0" applyFont="1" applyBorder="1"/>
    <xf numFmtId="0" fontId="6" fillId="8" borderId="4" xfId="0" applyFont="1" applyFill="1" applyBorder="1" applyAlignment="1">
      <alignment wrapText="1"/>
    </xf>
    <xf numFmtId="0" fontId="16" fillId="0" borderId="4" xfId="0" applyFont="1" applyBorder="1" applyAlignment="1">
      <alignment wrapText="1"/>
    </xf>
    <xf numFmtId="4" fontId="7" fillId="0" borderId="4" xfId="0" applyNumberFormat="1" applyFont="1" applyFill="1" applyBorder="1"/>
    <xf numFmtId="0" fontId="13" fillId="0" borderId="5" xfId="0" applyFont="1" applyBorder="1"/>
    <xf numFmtId="0" fontId="4" fillId="0" borderId="5" xfId="0" applyFont="1" applyBorder="1"/>
    <xf numFmtId="0" fontId="13" fillId="0" borderId="9" xfId="0" applyFont="1" applyBorder="1"/>
    <xf numFmtId="0" fontId="4" fillId="0" borderId="10" xfId="0" applyFont="1" applyBorder="1"/>
    <xf numFmtId="0" fontId="6" fillId="8" borderId="3" xfId="0" applyFont="1" applyFill="1" applyBorder="1" applyAlignment="1">
      <alignment wrapText="1"/>
    </xf>
    <xf numFmtId="0" fontId="13" fillId="0" borderId="11" xfId="0" applyFont="1" applyBorder="1"/>
    <xf numFmtId="0" fontId="4" fillId="0" borderId="12" xfId="0" applyFont="1" applyBorder="1"/>
    <xf numFmtId="0" fontId="16" fillId="0" borderId="3" xfId="0" applyFont="1" applyBorder="1" applyAlignment="1">
      <alignment wrapText="1"/>
    </xf>
    <xf numFmtId="0" fontId="6" fillId="0" borderId="7" xfId="0" applyFont="1" applyBorder="1"/>
    <xf numFmtId="0" fontId="7" fillId="5" borderId="4" xfId="0" applyFont="1" applyFill="1" applyBorder="1" applyAlignment="1">
      <alignment vertical="center" wrapText="1"/>
    </xf>
    <xf numFmtId="0" fontId="7" fillId="6" borderId="4" xfId="0" applyFont="1" applyFill="1" applyBorder="1" applyAlignment="1">
      <alignment vertical="center" wrapText="1"/>
    </xf>
    <xf numFmtId="0" fontId="7" fillId="0" borderId="8" xfId="0" applyFont="1" applyBorder="1"/>
    <xf numFmtId="0" fontId="7" fillId="7" borderId="4" xfId="0" applyFont="1" applyFill="1" applyBorder="1"/>
    <xf numFmtId="0" fontId="7" fillId="7" borderId="7" xfId="0" applyFont="1" applyFill="1" applyBorder="1" applyAlignment="1">
      <alignment wrapText="1"/>
    </xf>
    <xf numFmtId="0" fontId="7" fillId="7" borderId="4" xfId="0" applyFont="1" applyFill="1" applyBorder="1" applyAlignment="1">
      <alignment wrapText="1"/>
    </xf>
    <xf numFmtId="0" fontId="6" fillId="5" borderId="4" xfId="0" applyFont="1" applyFill="1" applyBorder="1"/>
    <xf numFmtId="0" fontId="6" fillId="5" borderId="4" xfId="0" applyFont="1" applyFill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6" borderId="4" xfId="0" applyFont="1" applyFill="1" applyBorder="1"/>
    <xf numFmtId="0" fontId="6" fillId="6" borderId="4" xfId="0" applyFont="1" applyFill="1" applyBorder="1" applyAlignment="1">
      <alignment vertical="center" wrapText="1"/>
    </xf>
    <xf numFmtId="0" fontId="17" fillId="0" borderId="0" xfId="0" applyFont="1" applyFill="1" applyBorder="1"/>
    <xf numFmtId="0" fontId="4" fillId="0" borderId="0" xfId="0" applyFont="1" applyFill="1" applyBorder="1"/>
    <xf numFmtId="0" fontId="6" fillId="9" borderId="4" xfId="0" applyFont="1" applyFill="1" applyBorder="1"/>
    <xf numFmtId="4" fontId="7" fillId="9" borderId="4" xfId="0" applyNumberFormat="1" applyFont="1" applyFill="1" applyBorder="1"/>
    <xf numFmtId="0" fontId="17" fillId="0" borderId="0" xfId="0" applyFont="1" applyBorder="1"/>
    <xf numFmtId="0" fontId="18" fillId="0" borderId="4" xfId="0" applyFont="1" applyBorder="1"/>
    <xf numFmtId="0" fontId="17" fillId="0" borderId="4" xfId="0" applyFont="1" applyBorder="1"/>
    <xf numFmtId="4" fontId="4" fillId="0" borderId="1" xfId="0" applyNumberFormat="1" applyFont="1" applyBorder="1"/>
    <xf numFmtId="4" fontId="11" fillId="0" borderId="1" xfId="0" applyNumberFormat="1" applyFont="1" applyBorder="1"/>
    <xf numFmtId="4" fontId="7" fillId="0" borderId="1" xfId="0" applyNumberFormat="1" applyFont="1" applyBorder="1"/>
    <xf numFmtId="0" fontId="7" fillId="8" borderId="4" xfId="0" applyFont="1" applyFill="1" applyBorder="1" applyAlignment="1">
      <alignment wrapText="1"/>
    </xf>
    <xf numFmtId="4" fontId="7" fillId="8" borderId="1" xfId="0" applyNumberFormat="1" applyFont="1" applyFill="1" applyBorder="1"/>
    <xf numFmtId="0" fontId="19" fillId="0" borderId="4" xfId="0" applyFont="1" applyBorder="1" applyAlignment="1">
      <alignment wrapText="1"/>
    </xf>
    <xf numFmtId="4" fontId="7" fillId="0" borderId="1" xfId="0" applyNumberFormat="1" applyFont="1" applyFill="1" applyBorder="1"/>
    <xf numFmtId="0" fontId="20" fillId="0" borderId="0" xfId="0" applyFont="1" applyFill="1" applyBorder="1"/>
    <xf numFmtId="0" fontId="20" fillId="0" borderId="8" xfId="0" applyFont="1" applyFill="1" applyBorder="1"/>
    <xf numFmtId="0" fontId="20" fillId="8" borderId="5" xfId="0" applyFont="1" applyFill="1" applyBorder="1" applyAlignment="1">
      <alignment wrapText="1"/>
    </xf>
    <xf numFmtId="4" fontId="21" fillId="8" borderId="4" xfId="0" applyNumberFormat="1" applyFont="1" applyFill="1" applyBorder="1"/>
    <xf numFmtId="0" fontId="16" fillId="0" borderId="5" xfId="0" applyFont="1" applyFill="1" applyBorder="1" applyAlignment="1">
      <alignment wrapText="1"/>
    </xf>
    <xf numFmtId="4" fontId="22" fillId="0" borderId="4" xfId="0" applyNumberFormat="1" applyFont="1" applyFill="1" applyBorder="1"/>
    <xf numFmtId="0" fontId="0" fillId="0" borderId="11" xfId="0" applyFill="1" applyBorder="1"/>
    <xf numFmtId="0" fontId="0" fillId="0" borderId="12" xfId="0" applyFill="1" applyBorder="1"/>
    <xf numFmtId="0" fontId="19" fillId="0" borderId="4" xfId="0" applyFont="1" applyFill="1" applyBorder="1"/>
    <xf numFmtId="0" fontId="20" fillId="0" borderId="4" xfId="0" applyFont="1" applyFill="1" applyBorder="1"/>
    <xf numFmtId="0" fontId="20" fillId="0" borderId="4" xfId="0" applyFont="1" applyFill="1" applyBorder="1" applyAlignment="1">
      <alignment wrapText="1"/>
    </xf>
    <xf numFmtId="4" fontId="21" fillId="0" borderId="4" xfId="0" applyNumberFormat="1" applyFont="1" applyFill="1" applyBorder="1"/>
    <xf numFmtId="4" fontId="23" fillId="0" borderId="4" xfId="0" applyNumberFormat="1" applyFont="1" applyFill="1" applyBorder="1"/>
    <xf numFmtId="0" fontId="24" fillId="0" borderId="4" xfId="0" applyFont="1" applyFill="1" applyBorder="1"/>
    <xf numFmtId="0" fontId="4" fillId="0" borderId="4" xfId="0" applyFont="1" applyFill="1" applyBorder="1"/>
    <xf numFmtId="0" fontId="25" fillId="0" borderId="4" xfId="0" applyFont="1" applyFill="1" applyBorder="1"/>
    <xf numFmtId="4" fontId="26" fillId="0" borderId="4" xfId="0" applyNumberFormat="1" applyFont="1" applyFill="1" applyBorder="1"/>
    <xf numFmtId="0" fontId="20" fillId="8" borderId="4" xfId="0" applyFont="1" applyFill="1" applyBorder="1" applyAlignment="1">
      <alignment wrapText="1"/>
    </xf>
    <xf numFmtId="0" fontId="16" fillId="0" borderId="4" xfId="0" applyFont="1" applyFill="1" applyBorder="1" applyAlignment="1">
      <alignment wrapText="1"/>
    </xf>
    <xf numFmtId="0" fontId="24" fillId="0" borderId="9" xfId="0" applyFont="1" applyFill="1" applyBorder="1"/>
    <xf numFmtId="0" fontId="4" fillId="0" borderId="9" xfId="0" applyFont="1" applyFill="1" applyBorder="1"/>
    <xf numFmtId="0" fontId="4" fillId="0" borderId="10" xfId="0" applyFont="1" applyFill="1" applyBorder="1"/>
    <xf numFmtId="4" fontId="23" fillId="8" borderId="4" xfId="0" applyNumberFormat="1" applyFont="1" applyFill="1" applyBorder="1"/>
    <xf numFmtId="0" fontId="24" fillId="0" borderId="0" xfId="0" applyFont="1" applyFill="1" applyBorder="1"/>
    <xf numFmtId="4" fontId="26" fillId="2" borderId="4" xfId="0" applyNumberFormat="1" applyFont="1" applyFill="1" applyBorder="1"/>
    <xf numFmtId="4" fontId="27" fillId="0" borderId="4" xfId="0" applyNumberFormat="1" applyFont="1" applyFill="1" applyBorder="1"/>
    <xf numFmtId="0" fontId="4" fillId="2" borderId="0" xfId="0" applyFont="1" applyFill="1" applyBorder="1"/>
    <xf numFmtId="4" fontId="6" fillId="8" borderId="4" xfId="0" applyNumberFormat="1" applyFont="1" applyFill="1" applyBorder="1"/>
    <xf numFmtId="4" fontId="23" fillId="2" borderId="4" xfId="0" applyNumberFormat="1" applyFont="1" applyFill="1" applyBorder="1"/>
    <xf numFmtId="0" fontId="4" fillId="2" borderId="4" xfId="0" applyFont="1" applyFill="1" applyBorder="1"/>
    <xf numFmtId="4" fontId="22" fillId="2" borderId="4" xfId="0" applyNumberFormat="1" applyFont="1" applyFill="1" applyBorder="1"/>
    <xf numFmtId="0" fontId="16" fillId="0" borderId="4" xfId="0" applyFont="1" applyFill="1" applyBorder="1"/>
    <xf numFmtId="0" fontId="6" fillId="0" borderId="4" xfId="0" applyFont="1" applyBorder="1" applyAlignment="1">
      <alignment wrapText="1" shrinkToFit="1"/>
    </xf>
    <xf numFmtId="0" fontId="6" fillId="8" borderId="4" xfId="0" applyFont="1" applyFill="1" applyBorder="1"/>
    <xf numFmtId="4" fontId="7" fillId="10" borderId="4" xfId="0" applyNumberFormat="1" applyFont="1" applyFill="1" applyBorder="1"/>
    <xf numFmtId="0" fontId="28" fillId="0" borderId="0" xfId="0" applyFont="1"/>
    <xf numFmtId="0" fontId="14" fillId="0" borderId="4" xfId="0" applyFont="1" applyFill="1" applyBorder="1"/>
    <xf numFmtId="0" fontId="0" fillId="0" borderId="0" xfId="0" applyBorder="1"/>
    <xf numFmtId="0" fontId="14" fillId="0" borderId="4" xfId="0" applyFont="1" applyBorder="1" applyAlignment="1">
      <alignment wrapText="1"/>
    </xf>
    <xf numFmtId="0" fontId="6" fillId="10" borderId="4" xfId="0" applyFont="1" applyFill="1" applyBorder="1"/>
    <xf numFmtId="0" fontId="6" fillId="8" borderId="7" xfId="0" applyFont="1" applyFill="1" applyBorder="1" applyAlignment="1">
      <alignment wrapText="1" shrinkToFit="1"/>
    </xf>
    <xf numFmtId="4" fontId="7" fillId="8" borderId="7" xfId="0" applyNumberFormat="1" applyFont="1" applyFill="1" applyBorder="1"/>
    <xf numFmtId="0" fontId="16" fillId="0" borderId="6" xfId="0" applyFont="1" applyFill="1" applyBorder="1" applyAlignment="1">
      <alignment shrinkToFit="1"/>
    </xf>
    <xf numFmtId="0" fontId="16" fillId="0" borderId="5" xfId="0" applyFont="1" applyBorder="1"/>
    <xf numFmtId="0" fontId="6" fillId="10" borderId="4" xfId="0" applyFont="1" applyFill="1" applyBorder="1" applyAlignment="1">
      <alignment wrapText="1"/>
    </xf>
    <xf numFmtId="0" fontId="4" fillId="0" borderId="9" xfId="0" applyFont="1" applyBorder="1"/>
    <xf numFmtId="0" fontId="4" fillId="0" borderId="11" xfId="0" applyFont="1" applyBorder="1"/>
    <xf numFmtId="4" fontId="29" fillId="0" borderId="4" xfId="0" applyNumberFormat="1" applyFont="1" applyFill="1" applyBorder="1"/>
    <xf numFmtId="0" fontId="6" fillId="6" borderId="4" xfId="0" applyFont="1" applyFill="1" applyBorder="1" applyAlignment="1">
      <alignment vertical="center"/>
    </xf>
    <xf numFmtId="4" fontId="6" fillId="7" borderId="4" xfId="0" applyNumberFormat="1" applyFont="1" applyFill="1" applyBorder="1"/>
    <xf numFmtId="0" fontId="7" fillId="0" borderId="0" xfId="0" applyFont="1" applyFill="1" applyBorder="1"/>
    <xf numFmtId="0" fontId="30" fillId="0" borderId="4" xfId="0" applyFont="1" applyFill="1" applyBorder="1" applyAlignment="1">
      <alignment wrapText="1"/>
    </xf>
    <xf numFmtId="0" fontId="7" fillId="0" borderId="4" xfId="0" applyFont="1" applyFill="1" applyBorder="1"/>
    <xf numFmtId="0" fontId="11" fillId="0" borderId="4" xfId="0" applyFont="1" applyFill="1" applyBorder="1"/>
    <xf numFmtId="0" fontId="6" fillId="0" borderId="4" xfId="0" applyFont="1" applyFill="1" applyBorder="1"/>
    <xf numFmtId="0" fontId="6" fillId="0" borderId="4" xfId="0" applyFont="1" applyFill="1" applyBorder="1" applyAlignment="1">
      <alignment wrapText="1"/>
    </xf>
    <xf numFmtId="0" fontId="7" fillId="0" borderId="9" xfId="0" applyFont="1" applyFill="1" applyBorder="1"/>
    <xf numFmtId="0" fontId="7" fillId="0" borderId="10" xfId="0" applyFont="1" applyFill="1" applyBorder="1"/>
    <xf numFmtId="0" fontId="7" fillId="0" borderId="11" xfId="0" applyFont="1" applyBorder="1"/>
    <xf numFmtId="0" fontId="7" fillId="0" borderId="12" xfId="0" applyFont="1" applyBorder="1"/>
    <xf numFmtId="4" fontId="7" fillId="0" borderId="7" xfId="0" applyNumberFormat="1" applyFont="1" applyBorder="1"/>
    <xf numFmtId="4" fontId="7" fillId="7" borderId="7" xfId="0" applyNumberFormat="1" applyFont="1" applyFill="1" applyBorder="1"/>
    <xf numFmtId="4" fontId="31" fillId="0" borderId="4" xfId="0" applyNumberFormat="1" applyFont="1" applyBorder="1"/>
    <xf numFmtId="4" fontId="14" fillId="0" borderId="4" xfId="0" applyNumberFormat="1" applyFont="1" applyBorder="1"/>
    <xf numFmtId="0" fontId="11" fillId="0" borderId="0" xfId="0" applyFont="1" applyAlignment="1">
      <alignment horizontal="center"/>
    </xf>
    <xf numFmtId="0" fontId="7" fillId="0" borderId="0" xfId="0" applyFont="1" applyBorder="1" applyAlignment="1">
      <alignment horizontal="left"/>
    </xf>
    <xf numFmtId="4" fontId="11" fillId="0" borderId="0" xfId="0" applyNumberFormat="1" applyFont="1"/>
    <xf numFmtId="0" fontId="0" fillId="2" borderId="0" xfId="0" applyFont="1" applyFill="1"/>
    <xf numFmtId="4" fontId="11" fillId="2" borderId="0" xfId="0" applyNumberFormat="1" applyFont="1" applyFill="1"/>
    <xf numFmtId="0" fontId="1" fillId="0" borderId="0" xfId="0" applyFont="1" applyFill="1"/>
    <xf numFmtId="0" fontId="4" fillId="0" borderId="0" xfId="0" applyFont="1" applyFill="1"/>
    <xf numFmtId="4" fontId="5" fillId="2" borderId="0" xfId="0" applyNumberFormat="1" applyFont="1" applyFill="1"/>
    <xf numFmtId="0" fontId="8" fillId="0" borderId="0" xfId="0" applyFont="1" applyFill="1"/>
    <xf numFmtId="4" fontId="32" fillId="0" borderId="0" xfId="0" applyNumberFormat="1" applyFont="1" applyAlignment="1">
      <alignment horizontal="center"/>
    </xf>
    <xf numFmtId="0" fontId="0" fillId="0" borderId="0" xfId="0" applyFont="1" applyFill="1"/>
    <xf numFmtId="4" fontId="11" fillId="0" borderId="0" xfId="0" applyNumberFormat="1" applyFont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0" xfId="0" applyFont="1" applyBorder="1" applyAlignment="1">
      <alignment horizontal="left" wrapText="1"/>
    </xf>
    <xf numFmtId="0" fontId="7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 wrapText="1"/>
    </xf>
    <xf numFmtId="0" fontId="6" fillId="0" borderId="0" xfId="0" applyFont="1" applyBorder="1" applyAlignment="1">
      <alignment horizontal="left"/>
    </xf>
    <xf numFmtId="0" fontId="4" fillId="2" borderId="0" xfId="0" applyFont="1" applyFill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2" xfId="1" applyFont="1" applyBorder="1" applyAlignment="1">
      <alignment horizontal="left"/>
    </xf>
    <xf numFmtId="0" fontId="4" fillId="0" borderId="3" xfId="1" applyFont="1" applyBorder="1" applyAlignment="1">
      <alignment horizontal="left"/>
    </xf>
    <xf numFmtId="0" fontId="4" fillId="0" borderId="5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49" fontId="11" fillId="0" borderId="1" xfId="0" applyNumberFormat="1" applyFont="1" applyBorder="1" applyAlignment="1" applyProtection="1">
      <alignment horizontal="center"/>
      <protection locked="0"/>
    </xf>
    <xf numFmtId="49" fontId="11" fillId="0" borderId="2" xfId="0" applyNumberFormat="1" applyFont="1" applyBorder="1" applyAlignment="1" applyProtection="1">
      <alignment horizontal="center"/>
      <protection locked="0"/>
    </xf>
    <xf numFmtId="49" fontId="11" fillId="0" borderId="3" xfId="0" applyNumberFormat="1" applyFont="1" applyBorder="1" applyAlignment="1" applyProtection="1">
      <alignment horizontal="center"/>
      <protection locked="0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1" xfId="0" applyFont="1" applyBorder="1" applyAlignment="1">
      <alignment wrapText="1"/>
    </xf>
    <xf numFmtId="0" fontId="11" fillId="0" borderId="2" xfId="0" applyFont="1" applyBorder="1" applyAlignment="1">
      <alignment wrapText="1"/>
    </xf>
    <xf numFmtId="0" fontId="11" fillId="0" borderId="3" xfId="0" applyFont="1" applyBorder="1" applyAlignment="1">
      <alignment wrapText="1"/>
    </xf>
    <xf numFmtId="0" fontId="10" fillId="0" borderId="5" xfId="0" applyFont="1" applyBorder="1" applyAlignment="1">
      <alignment horizontal="center" vertical="center" textRotation="90" shrinkToFit="1"/>
    </xf>
    <xf numFmtId="0" fontId="10" fillId="0" borderId="6" xfId="0" applyFont="1" applyBorder="1" applyAlignment="1">
      <alignment horizontal="center" vertical="center" textRotation="90" shrinkToFit="1"/>
    </xf>
    <xf numFmtId="0" fontId="10" fillId="0" borderId="7" xfId="0" applyFont="1" applyBorder="1" applyAlignment="1">
      <alignment horizontal="center" vertical="center" textRotation="90" shrinkToFit="1"/>
    </xf>
    <xf numFmtId="0" fontId="6" fillId="0" borderId="0" xfId="1" applyFont="1" applyBorder="1" applyAlignment="1">
      <alignment horizontal="left"/>
    </xf>
    <xf numFmtId="0" fontId="9" fillId="0" borderId="1" xfId="0" applyFont="1" applyFill="1" applyBorder="1"/>
    <xf numFmtId="0" fontId="9" fillId="0" borderId="2" xfId="0" applyFont="1" applyFill="1" applyBorder="1"/>
    <xf numFmtId="0" fontId="9" fillId="0" borderId="3" xfId="0" applyFont="1" applyFill="1" applyBorder="1"/>
    <xf numFmtId="0" fontId="9" fillId="0" borderId="1" xfId="0" applyFont="1" applyFill="1" applyBorder="1" applyAlignment="1">
      <alignment horizontal="left"/>
    </xf>
    <xf numFmtId="0" fontId="9" fillId="0" borderId="2" xfId="0" applyFont="1" applyFill="1" applyBorder="1" applyAlignment="1">
      <alignment horizontal="left"/>
    </xf>
    <xf numFmtId="0" fontId="9" fillId="0" borderId="3" xfId="0" applyFont="1" applyFill="1" applyBorder="1" applyAlignment="1">
      <alignment horizontal="left"/>
    </xf>
    <xf numFmtId="0" fontId="4" fillId="0" borderId="0" xfId="1" applyFont="1" applyBorder="1" applyAlignment="1">
      <alignment horizontal="center"/>
    </xf>
    <xf numFmtId="0" fontId="4" fillId="0" borderId="0" xfId="1" applyFont="1" applyBorder="1" applyAlignment="1">
      <alignment horizontal="left" wrapText="1"/>
    </xf>
    <xf numFmtId="0" fontId="6" fillId="0" borderId="1" xfId="1" applyFont="1" applyBorder="1" applyAlignment="1"/>
    <xf numFmtId="0" fontId="6" fillId="0" borderId="2" xfId="1" applyFont="1" applyBorder="1" applyAlignment="1"/>
    <xf numFmtId="0" fontId="6" fillId="0" borderId="3" xfId="1" applyFont="1" applyBorder="1" applyAlignment="1"/>
    <xf numFmtId="0" fontId="6" fillId="0" borderId="1" xfId="1" applyFont="1" applyBorder="1" applyAlignment="1">
      <alignment horizontal="left"/>
    </xf>
    <xf numFmtId="0" fontId="6" fillId="0" borderId="2" xfId="1" applyFont="1" applyBorder="1" applyAlignment="1">
      <alignment horizontal="left"/>
    </xf>
    <xf numFmtId="0" fontId="6" fillId="0" borderId="3" xfId="1" applyFont="1" applyBorder="1" applyAlignment="1">
      <alignment horizontal="left"/>
    </xf>
    <xf numFmtId="0" fontId="3" fillId="0" borderId="1" xfId="0" applyFont="1" applyFill="1" applyBorder="1"/>
    <xf numFmtId="0" fontId="3" fillId="0" borderId="2" xfId="0" applyFont="1" applyFill="1" applyBorder="1"/>
    <xf numFmtId="0" fontId="3" fillId="0" borderId="3" xfId="0" applyFont="1" applyFill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0" xfId="1" applyFont="1" applyFill="1" applyBorder="1" applyAlignment="1">
      <alignment horizontal="left" wrapText="1"/>
    </xf>
    <xf numFmtId="0" fontId="6" fillId="0" borderId="0" xfId="1" applyFont="1" applyBorder="1" applyAlignment="1">
      <alignment horizontal="center"/>
    </xf>
    <xf numFmtId="0" fontId="4" fillId="0" borderId="0" xfId="1" applyFont="1" applyBorder="1" applyAlignment="1">
      <alignment horizontal="left" vertical="center" wrapText="1"/>
    </xf>
  </cellXfs>
  <cellStyles count="2">
    <cellStyle name="Normalno" xfId="0" builtinId="0"/>
    <cellStyle name="Tekst objašnjenja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63"/>
  <sheetViews>
    <sheetView tabSelected="1" topLeftCell="A4" workbookViewId="0">
      <selection activeCell="B1" sqref="B1:H1"/>
    </sheetView>
  </sheetViews>
  <sheetFormatPr defaultRowHeight="15" x14ac:dyDescent="0.25"/>
  <cols>
    <col min="1" max="1" width="4" customWidth="1"/>
    <col min="2" max="2" width="3.28515625" style="4" customWidth="1"/>
    <col min="3" max="3" width="3.7109375" style="4" customWidth="1"/>
    <col min="4" max="4" width="5.28515625" style="4" customWidth="1"/>
    <col min="5" max="5" width="33" style="4" customWidth="1"/>
    <col min="6" max="6" width="12.5703125" style="4" customWidth="1"/>
    <col min="7" max="7" width="12.42578125" style="4" customWidth="1"/>
    <col min="8" max="8" width="13.5703125" style="4" customWidth="1"/>
    <col min="9" max="9" width="11.7109375" bestFit="1" customWidth="1"/>
    <col min="11" max="11" width="14.7109375" customWidth="1"/>
    <col min="12" max="12" width="12.42578125" bestFit="1" customWidth="1"/>
    <col min="13" max="13" width="12.85546875" customWidth="1"/>
    <col min="14" max="15" width="11.7109375" bestFit="1" customWidth="1"/>
  </cols>
  <sheetData>
    <row r="1" spans="1:15" s="1" customFormat="1" ht="57" customHeight="1" x14ac:dyDescent="0.25">
      <c r="B1" s="283" t="s">
        <v>0</v>
      </c>
      <c r="C1" s="283"/>
      <c r="D1" s="283"/>
      <c r="E1" s="283"/>
      <c r="F1" s="283"/>
      <c r="G1" s="283"/>
      <c r="H1" s="283"/>
    </row>
    <row r="2" spans="1:15" ht="12.75" customHeight="1" x14ac:dyDescent="0.25">
      <c r="B2"/>
      <c r="C2"/>
      <c r="D2"/>
      <c r="E2"/>
      <c r="F2"/>
      <c r="G2"/>
      <c r="H2"/>
    </row>
    <row r="3" spans="1:15" x14ac:dyDescent="0.25">
      <c r="B3" s="284" t="s">
        <v>1</v>
      </c>
      <c r="C3" s="284"/>
      <c r="D3" s="284"/>
      <c r="E3" s="284"/>
      <c r="F3" s="284"/>
      <c r="G3" s="284"/>
      <c r="H3" s="284"/>
    </row>
    <row r="4" spans="1:15" x14ac:dyDescent="0.25">
      <c r="B4" s="284" t="s">
        <v>2</v>
      </c>
      <c r="C4" s="284"/>
      <c r="D4" s="284"/>
      <c r="E4" s="284"/>
      <c r="F4" s="284"/>
      <c r="G4" s="284"/>
      <c r="H4" s="284"/>
    </row>
    <row r="5" spans="1:15" x14ac:dyDescent="0.25">
      <c r="B5" s="2"/>
      <c r="C5" s="2"/>
      <c r="D5" s="2"/>
      <c r="E5" s="2"/>
      <c r="F5" s="2"/>
      <c r="G5"/>
      <c r="H5"/>
    </row>
    <row r="6" spans="1:15" x14ac:dyDescent="0.25">
      <c r="B6" s="262" t="s">
        <v>3</v>
      </c>
      <c r="C6" s="262"/>
      <c r="D6" s="262"/>
      <c r="E6" s="262"/>
      <c r="F6" s="262"/>
      <c r="G6" s="262"/>
      <c r="H6" s="262"/>
      <c r="K6" s="3"/>
    </row>
    <row r="7" spans="1:15" ht="9" customHeight="1" x14ac:dyDescent="0.25"/>
    <row r="8" spans="1:15" x14ac:dyDescent="0.25">
      <c r="B8" s="269" t="s">
        <v>4</v>
      </c>
      <c r="C8" s="269"/>
      <c r="D8" s="269"/>
      <c r="E8" s="269"/>
      <c r="F8" s="269"/>
      <c r="G8" s="269"/>
      <c r="H8" s="269"/>
    </row>
    <row r="10" spans="1:15" ht="46.5" customHeight="1" x14ac:dyDescent="0.25">
      <c r="B10" s="285" t="s">
        <v>5</v>
      </c>
      <c r="C10" s="285"/>
      <c r="D10" s="285"/>
      <c r="E10" s="285"/>
      <c r="F10" s="285"/>
      <c r="G10" s="285"/>
      <c r="H10" s="285"/>
    </row>
    <row r="11" spans="1:15" ht="10.5" customHeight="1" x14ac:dyDescent="0.25">
      <c r="B11"/>
      <c r="C11"/>
      <c r="D11"/>
      <c r="E11"/>
      <c r="F11"/>
      <c r="G11"/>
      <c r="H11"/>
    </row>
    <row r="12" spans="1:15" ht="18" customHeight="1" x14ac:dyDescent="0.25">
      <c r="B12" s="5" t="s">
        <v>6</v>
      </c>
      <c r="C12"/>
      <c r="D12"/>
      <c r="E12"/>
      <c r="F12"/>
      <c r="G12"/>
      <c r="H12"/>
      <c r="M12" s="1"/>
    </row>
    <row r="13" spans="1:15" ht="12" customHeight="1" x14ac:dyDescent="0.25">
      <c r="B13" s="5"/>
      <c r="C13"/>
      <c r="D13"/>
      <c r="E13"/>
      <c r="F13"/>
      <c r="G13"/>
      <c r="H13"/>
      <c r="M13" s="1"/>
    </row>
    <row r="14" spans="1:15" ht="38.25" customHeight="1" x14ac:dyDescent="0.25">
      <c r="A14" s="280"/>
      <c r="B14" s="281"/>
      <c r="C14" s="281"/>
      <c r="D14" s="281"/>
      <c r="E14" s="282"/>
      <c r="F14" s="6" t="s">
        <v>7</v>
      </c>
      <c r="G14" s="7" t="s">
        <v>8</v>
      </c>
      <c r="H14" s="7" t="s">
        <v>9</v>
      </c>
      <c r="K14" s="8"/>
      <c r="L14" s="8"/>
      <c r="M14" s="9"/>
      <c r="N14" s="8"/>
      <c r="O14" s="8"/>
    </row>
    <row r="15" spans="1:15" x14ac:dyDescent="0.25">
      <c r="A15" s="274" t="s">
        <v>10</v>
      </c>
      <c r="B15" s="275"/>
      <c r="C15" s="275"/>
      <c r="D15" s="275"/>
      <c r="E15" s="276"/>
      <c r="F15" s="10">
        <f>F43</f>
        <v>5641037.2599999998</v>
      </c>
      <c r="G15" s="10">
        <f>G43</f>
        <v>793203.40999999992</v>
      </c>
      <c r="H15" s="10">
        <f>H43</f>
        <v>6434240.6699999999</v>
      </c>
      <c r="K15" s="11"/>
      <c r="L15" s="11"/>
      <c r="M15" s="12"/>
      <c r="N15" s="11"/>
      <c r="O15" s="8"/>
    </row>
    <row r="16" spans="1:15" x14ac:dyDescent="0.25">
      <c r="A16" s="274" t="s">
        <v>11</v>
      </c>
      <c r="B16" s="275"/>
      <c r="C16" s="275"/>
      <c r="D16" s="275"/>
      <c r="E16" s="276"/>
      <c r="F16" s="10">
        <f>F66</f>
        <v>25000</v>
      </c>
      <c r="G16" s="10">
        <f>G66</f>
        <v>-25000</v>
      </c>
      <c r="H16" s="10">
        <f>H66</f>
        <v>0</v>
      </c>
      <c r="K16" s="11"/>
      <c r="L16" s="11"/>
      <c r="M16" s="12"/>
      <c r="N16" s="11"/>
      <c r="O16" s="8"/>
    </row>
    <row r="17" spans="1:15" x14ac:dyDescent="0.25">
      <c r="A17" s="274" t="s">
        <v>12</v>
      </c>
      <c r="B17" s="275"/>
      <c r="C17" s="275"/>
      <c r="D17" s="275"/>
      <c r="E17" s="276"/>
      <c r="F17" s="10">
        <f>F77</f>
        <v>4793103.1100000003</v>
      </c>
      <c r="G17" s="10">
        <f>G77</f>
        <v>356703.41000000003</v>
      </c>
      <c r="H17" s="10">
        <f>H77</f>
        <v>5149806.5199999996</v>
      </c>
      <c r="K17" s="11"/>
      <c r="L17" s="11"/>
      <c r="M17" s="12"/>
      <c r="N17" s="11"/>
      <c r="O17" s="8"/>
    </row>
    <row r="18" spans="1:15" x14ac:dyDescent="0.25">
      <c r="A18" s="274" t="s">
        <v>13</v>
      </c>
      <c r="B18" s="275"/>
      <c r="C18" s="275"/>
      <c r="D18" s="275"/>
      <c r="E18" s="276"/>
      <c r="F18" s="10">
        <f>F108</f>
        <v>2616624</v>
      </c>
      <c r="G18" s="10">
        <f>G108</f>
        <v>411500</v>
      </c>
      <c r="H18" s="10">
        <f>H108</f>
        <v>3028124</v>
      </c>
      <c r="K18" s="11"/>
      <c r="L18" s="8"/>
      <c r="M18" s="9"/>
      <c r="N18" s="8"/>
      <c r="O18" s="8"/>
    </row>
    <row r="19" spans="1:15" x14ac:dyDescent="0.25">
      <c r="A19" s="274" t="s">
        <v>14</v>
      </c>
      <c r="B19" s="275"/>
      <c r="C19" s="275"/>
      <c r="D19" s="275"/>
      <c r="E19" s="276"/>
      <c r="F19" s="10">
        <f>F15+F16-F17-F18</f>
        <v>-1743689.8500000006</v>
      </c>
      <c r="G19" s="10">
        <f>G15+(G16)-G17-G18</f>
        <v>0</v>
      </c>
      <c r="H19" s="10">
        <f>H15+H16-H17-H18</f>
        <v>-1743689.8499999996</v>
      </c>
      <c r="K19" s="13"/>
      <c r="L19" s="8"/>
      <c r="M19" s="12"/>
      <c r="N19" s="11"/>
      <c r="O19" s="8"/>
    </row>
    <row r="20" spans="1:15" x14ac:dyDescent="0.25">
      <c r="F20" s="14"/>
      <c r="G20" s="14"/>
      <c r="H20" s="14"/>
      <c r="K20" s="13"/>
      <c r="L20" s="11"/>
      <c r="M20" s="9"/>
      <c r="N20" s="8"/>
      <c r="O20" s="8"/>
    </row>
    <row r="21" spans="1:15" x14ac:dyDescent="0.25">
      <c r="B21" s="262" t="s">
        <v>15</v>
      </c>
      <c r="C21" s="262"/>
      <c r="D21" s="262"/>
      <c r="E21" s="262"/>
      <c r="F21" s="15"/>
      <c r="G21" s="14"/>
      <c r="H21" s="14"/>
      <c r="K21" s="13"/>
      <c r="M21" s="1"/>
    </row>
    <row r="22" spans="1:15" x14ac:dyDescent="0.25">
      <c r="B22" s="16"/>
      <c r="C22" s="16"/>
      <c r="D22" s="16"/>
      <c r="E22" s="16"/>
      <c r="F22" s="15"/>
      <c r="G22" s="14"/>
      <c r="H22" s="14"/>
      <c r="K22" s="13"/>
      <c r="M22" s="1"/>
    </row>
    <row r="23" spans="1:15" ht="42.75" customHeight="1" x14ac:dyDescent="0.25">
      <c r="A23" s="253"/>
      <c r="B23" s="254"/>
      <c r="C23" s="254"/>
      <c r="D23" s="254"/>
      <c r="E23" s="255"/>
      <c r="F23" s="17" t="s">
        <v>7</v>
      </c>
      <c r="G23" s="7" t="s">
        <v>8</v>
      </c>
      <c r="H23" s="7" t="s">
        <v>9</v>
      </c>
      <c r="M23" s="1"/>
    </row>
    <row r="24" spans="1:15" ht="15" customHeight="1" x14ac:dyDescent="0.25">
      <c r="A24" s="271" t="s">
        <v>16</v>
      </c>
      <c r="B24" s="272"/>
      <c r="C24" s="272"/>
      <c r="D24" s="272"/>
      <c r="E24" s="273"/>
      <c r="F24" s="10">
        <f>F128</f>
        <v>1000</v>
      </c>
      <c r="G24" s="10">
        <f>G128</f>
        <v>0</v>
      </c>
      <c r="H24" s="10">
        <f>H128</f>
        <v>1000</v>
      </c>
      <c r="M24" s="1"/>
    </row>
    <row r="25" spans="1:15" ht="15" customHeight="1" x14ac:dyDescent="0.25">
      <c r="A25" s="274" t="s">
        <v>17</v>
      </c>
      <c r="B25" s="275"/>
      <c r="C25" s="275"/>
      <c r="D25" s="275"/>
      <c r="E25" s="276"/>
      <c r="F25" s="10">
        <f>F139</f>
        <v>300000</v>
      </c>
      <c r="G25" s="10">
        <f>G139</f>
        <v>0</v>
      </c>
      <c r="H25" s="10">
        <f>H139</f>
        <v>300000</v>
      </c>
      <c r="M25" s="1"/>
    </row>
    <row r="26" spans="1:15" x14ac:dyDescent="0.25">
      <c r="A26" s="274" t="s">
        <v>18</v>
      </c>
      <c r="B26" s="275"/>
      <c r="C26" s="275"/>
      <c r="D26" s="275"/>
      <c r="E26" s="276"/>
      <c r="F26" s="10">
        <f>F24-F25</f>
        <v>-299000</v>
      </c>
      <c r="G26" s="10">
        <f>G24-G25</f>
        <v>0</v>
      </c>
      <c r="H26" s="10">
        <f>H24-H25</f>
        <v>-299000</v>
      </c>
    </row>
    <row r="28" spans="1:15" x14ac:dyDescent="0.25">
      <c r="A28" s="277" t="s">
        <v>19</v>
      </c>
      <c r="B28" s="278"/>
      <c r="C28" s="278"/>
      <c r="D28" s="278"/>
      <c r="E28" s="278"/>
      <c r="F28" s="278"/>
      <c r="G28" s="278"/>
      <c r="H28" s="279"/>
    </row>
    <row r="29" spans="1:15" x14ac:dyDescent="0.25">
      <c r="A29" s="263" t="s">
        <v>20</v>
      </c>
      <c r="B29" s="264"/>
      <c r="C29" s="264"/>
      <c r="D29" s="264"/>
      <c r="E29" s="264"/>
      <c r="F29" s="264"/>
      <c r="G29" s="264"/>
      <c r="H29" s="265"/>
    </row>
    <row r="30" spans="1:15" x14ac:dyDescent="0.25">
      <c r="A30" s="266" t="s">
        <v>21</v>
      </c>
      <c r="B30" s="267"/>
      <c r="C30" s="267"/>
      <c r="D30" s="267"/>
      <c r="E30" s="267"/>
      <c r="F30" s="267"/>
      <c r="G30" s="267"/>
      <c r="H30" s="268"/>
    </row>
    <row r="32" spans="1:15" x14ac:dyDescent="0.25">
      <c r="B32" s="269" t="s">
        <v>22</v>
      </c>
      <c r="C32" s="269"/>
      <c r="D32" s="269"/>
      <c r="E32" s="269"/>
      <c r="F32" s="269"/>
      <c r="G32" s="269"/>
      <c r="H32" s="269"/>
    </row>
    <row r="34" spans="1:8" ht="45" customHeight="1" x14ac:dyDescent="0.25">
      <c r="B34" s="270" t="s">
        <v>23</v>
      </c>
      <c r="C34" s="270"/>
      <c r="D34" s="270"/>
      <c r="E34" s="270"/>
      <c r="F34" s="270"/>
      <c r="G34" s="270"/>
      <c r="H34" s="270"/>
    </row>
    <row r="35" spans="1:8" x14ac:dyDescent="0.25">
      <c r="B35"/>
      <c r="C35"/>
      <c r="D35"/>
      <c r="E35"/>
      <c r="F35"/>
      <c r="G35"/>
      <c r="H35"/>
    </row>
    <row r="36" spans="1:8" x14ac:dyDescent="0.25">
      <c r="B36" s="262" t="s">
        <v>24</v>
      </c>
      <c r="C36" s="262"/>
      <c r="D36" s="262"/>
      <c r="E36" s="262"/>
      <c r="F36" s="18"/>
      <c r="G36"/>
      <c r="H36"/>
    </row>
    <row r="38" spans="1:8" ht="15" customHeight="1" x14ac:dyDescent="0.25">
      <c r="A38" s="259" t="s">
        <v>25</v>
      </c>
      <c r="B38" s="241" t="s">
        <v>26</v>
      </c>
      <c r="C38" s="242"/>
      <c r="D38" s="242"/>
      <c r="E38" s="243"/>
      <c r="F38" s="244" t="s">
        <v>7</v>
      </c>
      <c r="G38" s="247" t="s">
        <v>8</v>
      </c>
      <c r="H38" s="247" t="s">
        <v>9</v>
      </c>
    </row>
    <row r="39" spans="1:8" x14ac:dyDescent="0.25">
      <c r="A39" s="260"/>
      <c r="B39" s="19"/>
      <c r="C39" s="241" t="s">
        <v>27</v>
      </c>
      <c r="D39" s="242"/>
      <c r="E39" s="243"/>
      <c r="F39" s="245"/>
      <c r="G39" s="248"/>
      <c r="H39" s="248"/>
    </row>
    <row r="40" spans="1:8" x14ac:dyDescent="0.25">
      <c r="A40" s="260"/>
      <c r="B40" s="19"/>
      <c r="C40" s="19"/>
      <c r="D40" s="241" t="s">
        <v>28</v>
      </c>
      <c r="E40" s="243"/>
      <c r="F40" s="245"/>
      <c r="G40" s="248"/>
      <c r="H40" s="248"/>
    </row>
    <row r="41" spans="1:8" x14ac:dyDescent="0.25">
      <c r="A41" s="260"/>
      <c r="B41" s="19"/>
      <c r="C41" s="19"/>
      <c r="D41" s="19"/>
      <c r="E41" s="20" t="s">
        <v>29</v>
      </c>
      <c r="F41" s="246"/>
      <c r="G41" s="249"/>
      <c r="H41" s="249"/>
    </row>
    <row r="42" spans="1:8" x14ac:dyDescent="0.25">
      <c r="A42" s="261"/>
      <c r="B42" s="20">
        <v>1</v>
      </c>
      <c r="C42" s="20">
        <v>2</v>
      </c>
      <c r="D42" s="20">
        <v>3</v>
      </c>
      <c r="E42" s="20">
        <v>4</v>
      </c>
      <c r="F42" s="20">
        <v>5</v>
      </c>
      <c r="G42" s="20">
        <v>6</v>
      </c>
      <c r="H42" s="20">
        <v>7</v>
      </c>
    </row>
    <row r="43" spans="1:8" x14ac:dyDescent="0.25">
      <c r="A43" s="21"/>
      <c r="B43" s="22">
        <v>6</v>
      </c>
      <c r="C43" s="22"/>
      <c r="D43" s="22"/>
      <c r="E43" s="22" t="s">
        <v>30</v>
      </c>
      <c r="F43" s="23">
        <f>F44+F48+F54+F58+F64</f>
        <v>5641037.2599999998</v>
      </c>
      <c r="G43" s="23">
        <f>G44+G48+G54+G58+G62+G64</f>
        <v>793203.40999999992</v>
      </c>
      <c r="H43" s="23">
        <f>H44+H48+H54+H58+H64+H62</f>
        <v>6434240.6699999999</v>
      </c>
    </row>
    <row r="44" spans="1:8" x14ac:dyDescent="0.25">
      <c r="A44" s="24"/>
      <c r="B44" s="22"/>
      <c r="C44" s="22">
        <v>61</v>
      </c>
      <c r="D44" s="22"/>
      <c r="E44" s="22" t="s">
        <v>31</v>
      </c>
      <c r="F44" s="23">
        <f>F45+F46+F47</f>
        <v>625000</v>
      </c>
      <c r="G44" s="23">
        <f>G45+G46+G47</f>
        <v>98600</v>
      </c>
      <c r="H44" s="23">
        <f>H45+H46+H47</f>
        <v>723600</v>
      </c>
    </row>
    <row r="45" spans="1:8" x14ac:dyDescent="0.25">
      <c r="A45" s="25" t="s">
        <v>32</v>
      </c>
      <c r="B45" s="26"/>
      <c r="C45" s="26"/>
      <c r="D45" s="26">
        <v>611</v>
      </c>
      <c r="E45" s="27" t="s">
        <v>33</v>
      </c>
      <c r="F45" s="28">
        <v>557000</v>
      </c>
      <c r="G45" s="28">
        <v>98000</v>
      </c>
      <c r="H45" s="28">
        <f t="shared" ref="H45:H65" si="0">F45+G45</f>
        <v>655000</v>
      </c>
    </row>
    <row r="46" spans="1:8" x14ac:dyDescent="0.25">
      <c r="A46" s="25" t="s">
        <v>32</v>
      </c>
      <c r="B46" s="26"/>
      <c r="C46" s="26"/>
      <c r="D46" s="26">
        <v>613</v>
      </c>
      <c r="E46" s="26" t="s">
        <v>34</v>
      </c>
      <c r="F46" s="28">
        <v>60000</v>
      </c>
      <c r="G46" s="28"/>
      <c r="H46" s="28">
        <f t="shared" si="0"/>
        <v>60000</v>
      </c>
    </row>
    <row r="47" spans="1:8" x14ac:dyDescent="0.25">
      <c r="A47" s="25" t="s">
        <v>32</v>
      </c>
      <c r="B47" s="26"/>
      <c r="C47" s="26"/>
      <c r="D47" s="26">
        <v>614</v>
      </c>
      <c r="E47" s="26" t="s">
        <v>35</v>
      </c>
      <c r="F47" s="28">
        <v>8000</v>
      </c>
      <c r="G47" s="28">
        <v>600</v>
      </c>
      <c r="H47" s="28">
        <f t="shared" si="0"/>
        <v>8600</v>
      </c>
    </row>
    <row r="48" spans="1:8" ht="39" x14ac:dyDescent="0.25">
      <c r="A48" s="25"/>
      <c r="B48" s="22"/>
      <c r="C48" s="22">
        <v>63</v>
      </c>
      <c r="D48" s="22"/>
      <c r="E48" s="29" t="s">
        <v>36</v>
      </c>
      <c r="F48" s="23">
        <f>F49+F51+F53+F50+F52</f>
        <v>3400731.2600000002</v>
      </c>
      <c r="G48" s="23">
        <f>G49+G50+G51+G52+G53</f>
        <v>-339281.59</v>
      </c>
      <c r="H48" s="23">
        <f>H49+H50+H51+H52+H53</f>
        <v>3061449.6700000004</v>
      </c>
    </row>
    <row r="49" spans="1:8" x14ac:dyDescent="0.25">
      <c r="A49" s="25" t="s">
        <v>37</v>
      </c>
      <c r="B49" s="26"/>
      <c r="C49" s="26"/>
      <c r="D49" s="26">
        <v>633</v>
      </c>
      <c r="E49" s="26" t="s">
        <v>38</v>
      </c>
      <c r="F49" s="28">
        <v>3137810.89</v>
      </c>
      <c r="G49" s="28">
        <v>-420034.59</v>
      </c>
      <c r="H49" s="28">
        <f t="shared" si="0"/>
        <v>2717776.3000000003</v>
      </c>
    </row>
    <row r="50" spans="1:8" x14ac:dyDescent="0.25">
      <c r="A50" s="25" t="s">
        <v>37</v>
      </c>
      <c r="B50" s="26"/>
      <c r="C50" s="26"/>
      <c r="D50" s="26">
        <v>634</v>
      </c>
      <c r="E50" s="30" t="s">
        <v>39</v>
      </c>
      <c r="F50" s="28">
        <v>43870</v>
      </c>
      <c r="G50" s="28">
        <v>-11157</v>
      </c>
      <c r="H50" s="28">
        <f t="shared" si="0"/>
        <v>32713</v>
      </c>
    </row>
    <row r="51" spans="1:8" ht="26.25" x14ac:dyDescent="0.25">
      <c r="A51" s="25" t="s">
        <v>37</v>
      </c>
      <c r="B51" s="26"/>
      <c r="C51" s="26"/>
      <c r="D51" s="26">
        <v>635</v>
      </c>
      <c r="E51" s="27" t="s">
        <v>40</v>
      </c>
      <c r="F51" s="28">
        <v>40000</v>
      </c>
      <c r="G51" s="28"/>
      <c r="H51" s="28">
        <f t="shared" si="0"/>
        <v>40000</v>
      </c>
    </row>
    <row r="52" spans="1:8" ht="26.25" x14ac:dyDescent="0.25">
      <c r="A52" s="25" t="s">
        <v>37</v>
      </c>
      <c r="B52" s="26"/>
      <c r="C52" s="26"/>
      <c r="D52" s="26">
        <v>636</v>
      </c>
      <c r="E52" s="27" t="s">
        <v>41</v>
      </c>
      <c r="F52" s="28">
        <v>1600</v>
      </c>
      <c r="G52" s="28">
        <v>960</v>
      </c>
      <c r="H52" s="28">
        <f t="shared" si="0"/>
        <v>2560</v>
      </c>
    </row>
    <row r="53" spans="1:8" ht="26.25" x14ac:dyDescent="0.25">
      <c r="A53" s="25" t="s">
        <v>37</v>
      </c>
      <c r="B53" s="26"/>
      <c r="C53" s="26"/>
      <c r="D53" s="26">
        <v>638</v>
      </c>
      <c r="E53" s="27" t="s">
        <v>42</v>
      </c>
      <c r="F53" s="28">
        <v>177450.37</v>
      </c>
      <c r="G53" s="28">
        <v>90950</v>
      </c>
      <c r="H53" s="28">
        <f t="shared" si="0"/>
        <v>268400.37</v>
      </c>
    </row>
    <row r="54" spans="1:8" x14ac:dyDescent="0.25">
      <c r="A54" s="25"/>
      <c r="B54" s="22"/>
      <c r="C54" s="22">
        <v>64</v>
      </c>
      <c r="D54" s="22"/>
      <c r="E54" s="22" t="s">
        <v>43</v>
      </c>
      <c r="F54" s="23">
        <f>F56+F57+F55</f>
        <v>1079156</v>
      </c>
      <c r="G54" s="23">
        <f>G56+G57+G55</f>
        <v>1148737</v>
      </c>
      <c r="H54" s="23">
        <f>H56+H57+H55</f>
        <v>2227893</v>
      </c>
    </row>
    <row r="55" spans="1:8" x14ac:dyDescent="0.25">
      <c r="A55" s="25"/>
      <c r="B55" s="22"/>
      <c r="C55" s="22"/>
      <c r="D55" s="26">
        <v>641</v>
      </c>
      <c r="E55" s="26" t="s">
        <v>44</v>
      </c>
      <c r="F55" s="28"/>
      <c r="G55" s="28">
        <v>100</v>
      </c>
      <c r="H55" s="28">
        <f t="shared" si="0"/>
        <v>100</v>
      </c>
    </row>
    <row r="56" spans="1:8" x14ac:dyDescent="0.25">
      <c r="A56" s="25" t="s">
        <v>32</v>
      </c>
      <c r="B56" s="26"/>
      <c r="C56" s="26"/>
      <c r="D56" s="26">
        <v>642</v>
      </c>
      <c r="E56" s="26" t="s">
        <v>45</v>
      </c>
      <c r="F56" s="28">
        <v>1078656</v>
      </c>
      <c r="G56" s="28">
        <v>1148637</v>
      </c>
      <c r="H56" s="28">
        <f t="shared" si="0"/>
        <v>2227293</v>
      </c>
    </row>
    <row r="57" spans="1:8" x14ac:dyDescent="0.25">
      <c r="A57" s="25" t="s">
        <v>32</v>
      </c>
      <c r="B57" s="26"/>
      <c r="C57" s="26"/>
      <c r="D57" s="26">
        <v>643</v>
      </c>
      <c r="E57" s="26" t="s">
        <v>46</v>
      </c>
      <c r="F57" s="28">
        <v>500</v>
      </c>
      <c r="G57" s="28"/>
      <c r="H57" s="28">
        <f t="shared" si="0"/>
        <v>500</v>
      </c>
    </row>
    <row r="58" spans="1:8" ht="51.75" x14ac:dyDescent="0.25">
      <c r="A58" s="25"/>
      <c r="B58" s="22"/>
      <c r="C58" s="22">
        <v>65</v>
      </c>
      <c r="D58" s="22"/>
      <c r="E58" s="31" t="s">
        <v>47</v>
      </c>
      <c r="F58" s="23">
        <f>F59+F60+F61</f>
        <v>535150</v>
      </c>
      <c r="G58" s="23">
        <f>G59+G60+G61</f>
        <v>-116500</v>
      </c>
      <c r="H58" s="23">
        <f>H59+H60+H61</f>
        <v>418650</v>
      </c>
    </row>
    <row r="59" spans="1:8" x14ac:dyDescent="0.25">
      <c r="A59" s="25" t="s">
        <v>32</v>
      </c>
      <c r="B59" s="26"/>
      <c r="C59" s="26"/>
      <c r="D59" s="26">
        <v>651</v>
      </c>
      <c r="E59" s="26" t="s">
        <v>48</v>
      </c>
      <c r="F59" s="28">
        <v>2000</v>
      </c>
      <c r="G59" s="28">
        <v>-1500</v>
      </c>
      <c r="H59" s="28">
        <f t="shared" si="0"/>
        <v>500</v>
      </c>
    </row>
    <row r="60" spans="1:8" x14ac:dyDescent="0.25">
      <c r="A60" s="25" t="s">
        <v>49</v>
      </c>
      <c r="B60" s="26"/>
      <c r="C60" s="26"/>
      <c r="D60" s="26">
        <v>652</v>
      </c>
      <c r="E60" s="26" t="s">
        <v>50</v>
      </c>
      <c r="F60" s="28">
        <v>361150</v>
      </c>
      <c r="G60" s="28">
        <v>-117000</v>
      </c>
      <c r="H60" s="28">
        <f t="shared" si="0"/>
        <v>244150</v>
      </c>
    </row>
    <row r="61" spans="1:8" x14ac:dyDescent="0.25">
      <c r="A61" s="25" t="s">
        <v>51</v>
      </c>
      <c r="B61" s="26"/>
      <c r="C61" s="26"/>
      <c r="D61" s="26">
        <v>653</v>
      </c>
      <c r="E61" s="26" t="s">
        <v>52</v>
      </c>
      <c r="F61" s="28">
        <v>172000</v>
      </c>
      <c r="G61" s="28">
        <v>2000</v>
      </c>
      <c r="H61" s="28">
        <f t="shared" si="0"/>
        <v>174000</v>
      </c>
    </row>
    <row r="62" spans="1:8" x14ac:dyDescent="0.25">
      <c r="A62" s="25"/>
      <c r="B62" s="26"/>
      <c r="C62" s="22">
        <v>66</v>
      </c>
      <c r="D62" s="22"/>
      <c r="E62" s="22" t="s">
        <v>53</v>
      </c>
      <c r="F62" s="23"/>
      <c r="G62" s="23">
        <f>G63</f>
        <v>148</v>
      </c>
      <c r="H62" s="23">
        <f t="shared" si="0"/>
        <v>148</v>
      </c>
    </row>
    <row r="63" spans="1:8" x14ac:dyDescent="0.25">
      <c r="A63" s="25"/>
      <c r="B63" s="26"/>
      <c r="C63" s="26"/>
      <c r="D63" s="26">
        <v>663</v>
      </c>
      <c r="E63" s="26" t="s">
        <v>54</v>
      </c>
      <c r="F63" s="28"/>
      <c r="G63" s="28">
        <v>148</v>
      </c>
      <c r="H63" s="28">
        <f t="shared" si="0"/>
        <v>148</v>
      </c>
    </row>
    <row r="64" spans="1:8" x14ac:dyDescent="0.25">
      <c r="A64" s="25"/>
      <c r="B64" s="26"/>
      <c r="C64" s="22">
        <v>68</v>
      </c>
      <c r="D64" s="22"/>
      <c r="E64" s="22" t="s">
        <v>55</v>
      </c>
      <c r="F64" s="23">
        <f>F65</f>
        <v>1000</v>
      </c>
      <c r="G64" s="23">
        <f>G65</f>
        <v>1500</v>
      </c>
      <c r="H64" s="23">
        <f>H65</f>
        <v>2500</v>
      </c>
    </row>
    <row r="65" spans="1:13" x14ac:dyDescent="0.25">
      <c r="A65" s="25" t="s">
        <v>32</v>
      </c>
      <c r="B65" s="26"/>
      <c r="C65" s="26"/>
      <c r="D65" s="26">
        <v>683</v>
      </c>
      <c r="E65" s="26" t="s">
        <v>56</v>
      </c>
      <c r="F65" s="28">
        <v>1000</v>
      </c>
      <c r="G65" s="28">
        <v>1500</v>
      </c>
      <c r="H65" s="28">
        <f t="shared" si="0"/>
        <v>2500</v>
      </c>
    </row>
    <row r="66" spans="1:13" x14ac:dyDescent="0.25">
      <c r="A66" s="25"/>
      <c r="B66" s="22">
        <v>7</v>
      </c>
      <c r="C66" s="22"/>
      <c r="D66" s="22"/>
      <c r="E66" s="22" t="s">
        <v>57</v>
      </c>
      <c r="F66" s="23">
        <f t="shared" ref="F66:H67" si="1">F67</f>
        <v>25000</v>
      </c>
      <c r="G66" s="23">
        <f t="shared" si="1"/>
        <v>-25000</v>
      </c>
      <c r="H66" s="23">
        <f t="shared" si="1"/>
        <v>0</v>
      </c>
    </row>
    <row r="67" spans="1:13" ht="26.25" x14ac:dyDescent="0.25">
      <c r="A67" s="25"/>
      <c r="B67" s="22"/>
      <c r="C67" s="22">
        <v>71</v>
      </c>
      <c r="D67" s="22"/>
      <c r="E67" s="31" t="s">
        <v>58</v>
      </c>
      <c r="F67" s="23">
        <f t="shared" si="1"/>
        <v>25000</v>
      </c>
      <c r="G67" s="23">
        <f t="shared" si="1"/>
        <v>-25000</v>
      </c>
      <c r="H67" s="23">
        <f t="shared" si="1"/>
        <v>0</v>
      </c>
    </row>
    <row r="68" spans="1:13" x14ac:dyDescent="0.25">
      <c r="A68" s="25" t="s">
        <v>59</v>
      </c>
      <c r="B68" s="26"/>
      <c r="C68" s="26"/>
      <c r="D68" s="26">
        <v>711</v>
      </c>
      <c r="E68" s="26" t="s">
        <v>60</v>
      </c>
      <c r="F68" s="28">
        <v>25000</v>
      </c>
      <c r="G68" s="28">
        <v>-25000</v>
      </c>
      <c r="H68" s="28">
        <f>F68+G68</f>
        <v>0</v>
      </c>
    </row>
    <row r="69" spans="1:13" x14ac:dyDescent="0.25">
      <c r="A69" s="32"/>
      <c r="B69" s="33"/>
      <c r="C69" s="33"/>
      <c r="D69" s="33"/>
      <c r="E69" s="33"/>
      <c r="F69" s="34"/>
      <c r="G69" s="35"/>
      <c r="H69" s="35"/>
    </row>
    <row r="70" spans="1:13" x14ac:dyDescent="0.25">
      <c r="B70" s="262" t="s">
        <v>61</v>
      </c>
      <c r="C70" s="262"/>
      <c r="D70" s="262"/>
      <c r="E70" s="262"/>
      <c r="F70" s="18"/>
      <c r="G70"/>
      <c r="H70"/>
    </row>
    <row r="72" spans="1:13" ht="15" customHeight="1" x14ac:dyDescent="0.25">
      <c r="A72" s="259" t="s">
        <v>25</v>
      </c>
      <c r="B72" s="241" t="s">
        <v>26</v>
      </c>
      <c r="C72" s="242"/>
      <c r="D72" s="242"/>
      <c r="E72" s="243"/>
      <c r="F72" s="244" t="s">
        <v>7</v>
      </c>
      <c r="G72" s="247" t="s">
        <v>8</v>
      </c>
      <c r="H72" s="247" t="s">
        <v>9</v>
      </c>
    </row>
    <row r="73" spans="1:13" x14ac:dyDescent="0.25">
      <c r="A73" s="260"/>
      <c r="B73" s="19"/>
      <c r="C73" s="241" t="s">
        <v>27</v>
      </c>
      <c r="D73" s="242"/>
      <c r="E73" s="243"/>
      <c r="F73" s="245"/>
      <c r="G73" s="248"/>
      <c r="H73" s="248"/>
    </row>
    <row r="74" spans="1:13" x14ac:dyDescent="0.25">
      <c r="A74" s="260"/>
      <c r="B74" s="19"/>
      <c r="C74" s="19"/>
      <c r="D74" s="241" t="s">
        <v>28</v>
      </c>
      <c r="E74" s="243"/>
      <c r="F74" s="245"/>
      <c r="G74" s="248"/>
      <c r="H74" s="248"/>
    </row>
    <row r="75" spans="1:13" x14ac:dyDescent="0.25">
      <c r="A75" s="260"/>
      <c r="B75" s="19"/>
      <c r="C75" s="19"/>
      <c r="D75" s="19"/>
      <c r="E75" s="20" t="s">
        <v>29</v>
      </c>
      <c r="F75" s="246"/>
      <c r="G75" s="249"/>
      <c r="H75" s="249"/>
    </row>
    <row r="76" spans="1:13" x14ac:dyDescent="0.25">
      <c r="A76" s="261"/>
      <c r="B76" s="20">
        <v>1</v>
      </c>
      <c r="C76" s="20">
        <v>2</v>
      </c>
      <c r="D76" s="20">
        <v>3</v>
      </c>
      <c r="E76" s="20">
        <v>4</v>
      </c>
      <c r="F76" s="20">
        <v>5</v>
      </c>
      <c r="G76" s="20">
        <v>6</v>
      </c>
      <c r="H76" s="20">
        <v>7</v>
      </c>
      <c r="K76" s="36"/>
      <c r="L76" s="36"/>
      <c r="M76" s="36"/>
    </row>
    <row r="77" spans="1:13" x14ac:dyDescent="0.25">
      <c r="A77" s="24"/>
      <c r="B77" s="22">
        <v>3</v>
      </c>
      <c r="C77" s="22"/>
      <c r="D77" s="22"/>
      <c r="E77" s="22" t="s">
        <v>62</v>
      </c>
      <c r="F77" s="23">
        <f>F78+F82+F88+F91+F93+F95+F97</f>
        <v>4793103.1100000003</v>
      </c>
      <c r="G77" s="23">
        <f>G78+G82+G88+G91+G93+G95+G97</f>
        <v>356703.41000000003</v>
      </c>
      <c r="H77" s="23">
        <f>H78+H82+H88+H91+H93+H95+H97</f>
        <v>5149806.5199999996</v>
      </c>
      <c r="K77" s="36"/>
    </row>
    <row r="78" spans="1:13" x14ac:dyDescent="0.25">
      <c r="A78" s="37"/>
      <c r="B78" s="22"/>
      <c r="C78" s="22">
        <v>31</v>
      </c>
      <c r="D78" s="22"/>
      <c r="E78" s="22" t="s">
        <v>63</v>
      </c>
      <c r="F78" s="23">
        <f>F79+F80+F81</f>
        <v>1415339.11</v>
      </c>
      <c r="G78" s="23">
        <f>G79+G80+G81</f>
        <v>82880</v>
      </c>
      <c r="H78" s="23">
        <f>H79+H80+H81</f>
        <v>1498219.11</v>
      </c>
    </row>
    <row r="79" spans="1:13" x14ac:dyDescent="0.25">
      <c r="A79" s="25" t="s">
        <v>64</v>
      </c>
      <c r="B79" s="26"/>
      <c r="C79" s="26"/>
      <c r="D79" s="26">
        <v>311</v>
      </c>
      <c r="E79" s="26" t="s">
        <v>65</v>
      </c>
      <c r="F79" s="28">
        <f>F176+F212+F241+F535+F592</f>
        <v>1158823.32</v>
      </c>
      <c r="G79" s="28">
        <f>G176+G212+G241+G535+G592</f>
        <v>50845</v>
      </c>
      <c r="H79" s="28">
        <f>F79+G79</f>
        <v>1209668.32</v>
      </c>
      <c r="K79" s="36"/>
    </row>
    <row r="80" spans="1:13" x14ac:dyDescent="0.25">
      <c r="A80" s="25" t="s">
        <v>32</v>
      </c>
      <c r="B80" s="26"/>
      <c r="C80" s="26"/>
      <c r="D80" s="26">
        <v>312</v>
      </c>
      <c r="E80" s="26" t="s">
        <v>66</v>
      </c>
      <c r="F80" s="28">
        <f>F213+F536+F593</f>
        <v>65320.740000000005</v>
      </c>
      <c r="G80" s="28">
        <f>G213+G536+G593</f>
        <v>22795</v>
      </c>
      <c r="H80" s="28">
        <f>F80+G80</f>
        <v>88115.74</v>
      </c>
      <c r="K80" s="36"/>
    </row>
    <row r="81" spans="1:11" x14ac:dyDescent="0.25">
      <c r="A81" s="25" t="s">
        <v>64</v>
      </c>
      <c r="B81" s="26"/>
      <c r="C81" s="26"/>
      <c r="D81" s="26">
        <v>313</v>
      </c>
      <c r="E81" s="26" t="s">
        <v>67</v>
      </c>
      <c r="F81" s="28">
        <f>F177+F214+F242+F537+F594</f>
        <v>191195.05</v>
      </c>
      <c r="G81" s="28">
        <f>G177+G214+G242+G537+G594</f>
        <v>9240</v>
      </c>
      <c r="H81" s="28">
        <f>F81+G81</f>
        <v>200435.05</v>
      </c>
      <c r="K81" s="36"/>
    </row>
    <row r="82" spans="1:11" x14ac:dyDescent="0.25">
      <c r="A82" s="25"/>
      <c r="B82" s="22"/>
      <c r="C82" s="22">
        <v>32</v>
      </c>
      <c r="D82" s="22"/>
      <c r="E82" s="22" t="s">
        <v>68</v>
      </c>
      <c r="F82" s="23">
        <f>F83+F84+F85+F86+F87</f>
        <v>1828904</v>
      </c>
      <c r="G82" s="23">
        <f>G83+G84+G85+G86+G87</f>
        <v>124823.41</v>
      </c>
      <c r="H82" s="23">
        <f>H83+H84+H85+H86+H87</f>
        <v>1953727.41</v>
      </c>
    </row>
    <row r="83" spans="1:11" x14ac:dyDescent="0.25">
      <c r="A83" s="25" t="s">
        <v>64</v>
      </c>
      <c r="B83" s="26"/>
      <c r="C83" s="26"/>
      <c r="D83" s="26">
        <v>321</v>
      </c>
      <c r="E83" s="26" t="s">
        <v>69</v>
      </c>
      <c r="F83" s="28">
        <f>F179+F216+F244+F539+F596</f>
        <v>113290</v>
      </c>
      <c r="G83" s="28">
        <f>G179+G216+G244+G539+G596</f>
        <v>6240</v>
      </c>
      <c r="H83" s="28">
        <f>F83+G83</f>
        <v>119530</v>
      </c>
      <c r="K83" s="36"/>
    </row>
    <row r="84" spans="1:11" x14ac:dyDescent="0.25">
      <c r="A84" s="25" t="s">
        <v>49</v>
      </c>
      <c r="B84" s="26"/>
      <c r="C84" s="26"/>
      <c r="D84" s="26">
        <v>322</v>
      </c>
      <c r="E84" s="26" t="s">
        <v>70</v>
      </c>
      <c r="F84" s="28">
        <f>F198+F217+F233+F245+F333+F341+F395+F446+F540</f>
        <v>283200</v>
      </c>
      <c r="G84" s="28">
        <f>G198+G217+G233+G245+G333+G341+G395+G446+G540</f>
        <v>7583.41</v>
      </c>
      <c r="H84" s="28">
        <f>F84+G84</f>
        <v>290783.40999999997</v>
      </c>
      <c r="K84" s="36"/>
    </row>
    <row r="85" spans="1:11" ht="24.75" customHeight="1" x14ac:dyDescent="0.25">
      <c r="A85" s="38" t="s">
        <v>71</v>
      </c>
      <c r="B85" s="26"/>
      <c r="C85" s="26"/>
      <c r="D85" s="26">
        <v>323</v>
      </c>
      <c r="E85" s="26" t="s">
        <v>72</v>
      </c>
      <c r="F85" s="28">
        <f>F180+F199+F218+F234+F251+F259+F264+F269+F274+F279+F334+F342+F351+F364+F369+F396+F402+F414+F427+F433+F439+F447+F461+F467+F498+F511+F541+F554+F284+F520</f>
        <v>1284766</v>
      </c>
      <c r="G85" s="28">
        <f>G180+G199+G218+G234+G251+G259+G264+G269+G274+G279+G334+G342+G351+G364+G369+G396+G402+G414+G427+G433+G439+G447+G461+G467+G498+G511+G541+G554+G284+G520</f>
        <v>86000</v>
      </c>
      <c r="H85" s="28">
        <f>F85+G85</f>
        <v>1370766</v>
      </c>
      <c r="K85" s="36"/>
    </row>
    <row r="86" spans="1:11" x14ac:dyDescent="0.25">
      <c r="A86" s="25" t="s">
        <v>37</v>
      </c>
      <c r="B86" s="26"/>
      <c r="C86" s="26"/>
      <c r="D86" s="26">
        <v>324</v>
      </c>
      <c r="E86" s="26" t="s">
        <v>73</v>
      </c>
      <c r="F86" s="28"/>
      <c r="G86" s="28"/>
      <c r="H86" s="28">
        <f>F86+G86</f>
        <v>0</v>
      </c>
    </row>
    <row r="87" spans="1:11" x14ac:dyDescent="0.25">
      <c r="A87" s="25" t="s">
        <v>32</v>
      </c>
      <c r="B87" s="26"/>
      <c r="C87" s="26"/>
      <c r="D87" s="26">
        <v>329</v>
      </c>
      <c r="E87" s="26" t="s">
        <v>74</v>
      </c>
      <c r="F87" s="28">
        <f>F187+F192+F200+F219+F235+F335+F343+F403+F448+F542</f>
        <v>147648</v>
      </c>
      <c r="G87" s="28">
        <f>G187+G192+G200+G219+G235+G335+G343+G403+G448+G542</f>
        <v>25000</v>
      </c>
      <c r="H87" s="28">
        <f>F87+G87</f>
        <v>172648</v>
      </c>
      <c r="K87" s="36"/>
    </row>
    <row r="88" spans="1:11" x14ac:dyDescent="0.25">
      <c r="A88" s="25"/>
      <c r="B88" s="22"/>
      <c r="C88" s="22">
        <v>34</v>
      </c>
      <c r="D88" s="22"/>
      <c r="E88" s="22" t="s">
        <v>75</v>
      </c>
      <c r="F88" s="23">
        <f>F90+F89</f>
        <v>47260</v>
      </c>
      <c r="G88" s="23">
        <f>G89+G90</f>
        <v>3000</v>
      </c>
      <c r="H88" s="23">
        <f>H89+H90</f>
        <v>50260</v>
      </c>
    </row>
    <row r="89" spans="1:11" x14ac:dyDescent="0.25">
      <c r="A89" s="25" t="s">
        <v>32</v>
      </c>
      <c r="B89" s="22"/>
      <c r="C89" s="22"/>
      <c r="D89" s="26">
        <v>342</v>
      </c>
      <c r="E89" s="26" t="s">
        <v>76</v>
      </c>
      <c r="F89" s="28">
        <f>F562</f>
        <v>33060</v>
      </c>
      <c r="G89" s="28">
        <f>G562</f>
        <v>0</v>
      </c>
      <c r="H89" s="28">
        <f>F89+G89</f>
        <v>33060</v>
      </c>
    </row>
    <row r="90" spans="1:11" x14ac:dyDescent="0.25">
      <c r="A90" s="25" t="s">
        <v>32</v>
      </c>
      <c r="B90" s="26"/>
      <c r="C90" s="26"/>
      <c r="D90" s="26">
        <v>343</v>
      </c>
      <c r="E90" s="26" t="s">
        <v>77</v>
      </c>
      <c r="F90" s="28">
        <f>F221+F544</f>
        <v>14200</v>
      </c>
      <c r="G90" s="28">
        <f>G221+G544</f>
        <v>3000</v>
      </c>
      <c r="H90" s="28">
        <f>F90+G90</f>
        <v>17200</v>
      </c>
    </row>
    <row r="91" spans="1:11" x14ac:dyDescent="0.25">
      <c r="A91" s="25"/>
      <c r="B91" s="22"/>
      <c r="C91" s="22">
        <v>35</v>
      </c>
      <c r="D91" s="22"/>
      <c r="E91" s="22" t="s">
        <v>78</v>
      </c>
      <c r="F91" s="23">
        <f>F92</f>
        <v>140000</v>
      </c>
      <c r="G91" s="23">
        <f>G92</f>
        <v>0</v>
      </c>
      <c r="H91" s="23">
        <f>H92</f>
        <v>140000</v>
      </c>
    </row>
    <row r="92" spans="1:11" ht="26.25" x14ac:dyDescent="0.25">
      <c r="A92" s="25" t="s">
        <v>32</v>
      </c>
      <c r="B92" s="26"/>
      <c r="C92" s="26"/>
      <c r="D92" s="26">
        <v>352</v>
      </c>
      <c r="E92" s="27" t="s">
        <v>79</v>
      </c>
      <c r="F92" s="28">
        <f>F319</f>
        <v>140000</v>
      </c>
      <c r="G92" s="28">
        <f>G319</f>
        <v>0</v>
      </c>
      <c r="H92" s="28">
        <f>F92+G92</f>
        <v>140000</v>
      </c>
    </row>
    <row r="93" spans="1:11" ht="26.25" x14ac:dyDescent="0.25">
      <c r="A93" s="25"/>
      <c r="B93" s="22"/>
      <c r="C93" s="22">
        <v>36</v>
      </c>
      <c r="D93" s="22"/>
      <c r="E93" s="31" t="s">
        <v>80</v>
      </c>
      <c r="F93" s="23">
        <f>F94</f>
        <v>549000</v>
      </c>
      <c r="G93" s="23">
        <f>G94</f>
        <v>110000</v>
      </c>
      <c r="H93" s="23">
        <f>H94</f>
        <v>659000</v>
      </c>
    </row>
    <row r="94" spans="1:11" x14ac:dyDescent="0.25">
      <c r="A94" s="25" t="s">
        <v>64</v>
      </c>
      <c r="B94" s="26"/>
      <c r="C94" s="26"/>
      <c r="D94" s="26">
        <v>363</v>
      </c>
      <c r="E94" s="26" t="s">
        <v>81</v>
      </c>
      <c r="F94" s="28">
        <f>F298+F375+F408+F480+F571</f>
        <v>549000</v>
      </c>
      <c r="G94" s="28">
        <f>G298+G375+G408+G480+G571</f>
        <v>110000</v>
      </c>
      <c r="H94" s="28">
        <f>F94+G94</f>
        <v>659000</v>
      </c>
    </row>
    <row r="95" spans="1:11" x14ac:dyDescent="0.25">
      <c r="A95" s="25"/>
      <c r="B95" s="22"/>
      <c r="C95" s="22">
        <v>37</v>
      </c>
      <c r="D95" s="22"/>
      <c r="E95" s="22" t="s">
        <v>82</v>
      </c>
      <c r="F95" s="23">
        <f>F96</f>
        <v>361500</v>
      </c>
      <c r="G95" s="23">
        <f>G96</f>
        <v>7000</v>
      </c>
      <c r="H95" s="23">
        <f>H96</f>
        <v>368500</v>
      </c>
    </row>
    <row r="96" spans="1:11" ht="26.25" x14ac:dyDescent="0.25">
      <c r="A96" s="25" t="s">
        <v>64</v>
      </c>
      <c r="B96" s="26"/>
      <c r="C96" s="26"/>
      <c r="D96" s="26">
        <v>372</v>
      </c>
      <c r="E96" s="27" t="s">
        <v>83</v>
      </c>
      <c r="F96" s="28">
        <f>F326+F386+F573+F578+F587+F606+F612</f>
        <v>361500</v>
      </c>
      <c r="G96" s="28">
        <f>G326+G386+G573+G578+G587+G606+G612</f>
        <v>7000</v>
      </c>
      <c r="H96" s="28">
        <f>F96+G96</f>
        <v>368500</v>
      </c>
    </row>
    <row r="97" spans="1:11" x14ac:dyDescent="0.25">
      <c r="A97" s="25"/>
      <c r="B97" s="22"/>
      <c r="C97" s="22">
        <v>38</v>
      </c>
      <c r="D97" s="22"/>
      <c r="E97" s="22" t="s">
        <v>84</v>
      </c>
      <c r="F97" s="23">
        <f>F98+F99</f>
        <v>451100</v>
      </c>
      <c r="G97" s="23">
        <f>G98+G99</f>
        <v>29000</v>
      </c>
      <c r="H97" s="23">
        <f>H98+H99</f>
        <v>480100</v>
      </c>
    </row>
    <row r="98" spans="1:11" x14ac:dyDescent="0.25">
      <c r="A98" s="25" t="s">
        <v>32</v>
      </c>
      <c r="B98" s="26"/>
      <c r="C98" s="26"/>
      <c r="D98" s="26">
        <v>381</v>
      </c>
      <c r="E98" s="26" t="s">
        <v>54</v>
      </c>
      <c r="F98" s="28">
        <f>F182+F202+F300+F306+F311+F321+F488+F493+F504+F601+F617+F622+F292</f>
        <v>311100</v>
      </c>
      <c r="G98" s="28">
        <f>G182+G202+G300+G306+G311+G321+G488+G493+G504+G601+G617+G622</f>
        <v>29000</v>
      </c>
      <c r="H98" s="28">
        <f>F98+G98</f>
        <v>340100</v>
      </c>
      <c r="K98" s="36"/>
    </row>
    <row r="99" spans="1:11" x14ac:dyDescent="0.25">
      <c r="A99" s="25" t="s">
        <v>32</v>
      </c>
      <c r="B99" s="26"/>
      <c r="C99" s="26"/>
      <c r="D99" s="26">
        <v>382</v>
      </c>
      <c r="E99" s="26" t="s">
        <v>85</v>
      </c>
      <c r="F99" s="28">
        <f>F301+F505</f>
        <v>140000</v>
      </c>
      <c r="G99" s="28">
        <f>G301+G505</f>
        <v>0</v>
      </c>
      <c r="H99" s="28">
        <f>F99+G99</f>
        <v>140000</v>
      </c>
    </row>
    <row r="101" spans="1:11" x14ac:dyDescent="0.25">
      <c r="B101" s="262" t="s">
        <v>86</v>
      </c>
      <c r="C101" s="262"/>
      <c r="D101" s="262"/>
      <c r="E101" s="262"/>
      <c r="F101" s="18"/>
      <c r="G101"/>
      <c r="H101"/>
    </row>
    <row r="103" spans="1:11" ht="15" customHeight="1" x14ac:dyDescent="0.25">
      <c r="A103" s="259" t="s">
        <v>25</v>
      </c>
      <c r="B103" s="241" t="s">
        <v>26</v>
      </c>
      <c r="C103" s="242"/>
      <c r="D103" s="242"/>
      <c r="E103" s="243"/>
      <c r="F103" s="244" t="s">
        <v>7</v>
      </c>
      <c r="G103" s="247" t="s">
        <v>8</v>
      </c>
      <c r="H103" s="247" t="s">
        <v>9</v>
      </c>
    </row>
    <row r="104" spans="1:11" x14ac:dyDescent="0.25">
      <c r="A104" s="260"/>
      <c r="B104" s="19"/>
      <c r="C104" s="241" t="s">
        <v>27</v>
      </c>
      <c r="D104" s="242"/>
      <c r="E104" s="243"/>
      <c r="F104" s="245"/>
      <c r="G104" s="248"/>
      <c r="H104" s="248"/>
    </row>
    <row r="105" spans="1:11" x14ac:dyDescent="0.25">
      <c r="A105" s="260"/>
      <c r="B105" s="19"/>
      <c r="C105" s="19"/>
      <c r="D105" s="241" t="s">
        <v>28</v>
      </c>
      <c r="E105" s="243"/>
      <c r="F105" s="245"/>
      <c r="G105" s="248"/>
      <c r="H105" s="248"/>
    </row>
    <row r="106" spans="1:11" x14ac:dyDescent="0.25">
      <c r="A106" s="260"/>
      <c r="B106" s="19"/>
      <c r="C106" s="19"/>
      <c r="D106" s="19"/>
      <c r="E106" s="20" t="s">
        <v>29</v>
      </c>
      <c r="F106" s="246"/>
      <c r="G106" s="249"/>
      <c r="H106" s="249"/>
    </row>
    <row r="107" spans="1:11" x14ac:dyDescent="0.25">
      <c r="A107" s="261"/>
      <c r="B107" s="20">
        <v>1</v>
      </c>
      <c r="C107" s="20">
        <v>2</v>
      </c>
      <c r="D107" s="20">
        <v>3</v>
      </c>
      <c r="E107" s="20">
        <v>4</v>
      </c>
      <c r="F107" s="20">
        <v>5</v>
      </c>
      <c r="G107" s="20">
        <v>6</v>
      </c>
      <c r="H107" s="20">
        <v>7</v>
      </c>
    </row>
    <row r="108" spans="1:11" ht="26.25" x14ac:dyDescent="0.25">
      <c r="A108" s="25"/>
      <c r="B108" s="22">
        <v>4</v>
      </c>
      <c r="C108" s="22"/>
      <c r="D108" s="22"/>
      <c r="E108" s="31" t="s">
        <v>87</v>
      </c>
      <c r="F108" s="23">
        <f>F112+F109+F116</f>
        <v>2616624</v>
      </c>
      <c r="G108" s="23">
        <f>G112+G109</f>
        <v>411500</v>
      </c>
      <c r="H108" s="23">
        <f>H112+H109+H116</f>
        <v>3028124</v>
      </c>
    </row>
    <row r="109" spans="1:11" ht="39" x14ac:dyDescent="0.25">
      <c r="A109" s="25"/>
      <c r="B109" s="22"/>
      <c r="C109" s="22">
        <v>41</v>
      </c>
      <c r="D109" s="22"/>
      <c r="E109" s="31" t="s">
        <v>88</v>
      </c>
      <c r="F109" s="23">
        <f>F110+F111</f>
        <v>0</v>
      </c>
      <c r="G109" s="23">
        <f>G110+G111</f>
        <v>0</v>
      </c>
      <c r="H109" s="23">
        <f>H110+H111</f>
        <v>0</v>
      </c>
    </row>
    <row r="110" spans="1:11" x14ac:dyDescent="0.25">
      <c r="A110" s="25" t="s">
        <v>32</v>
      </c>
      <c r="B110" s="26"/>
      <c r="C110" s="26"/>
      <c r="D110" s="26">
        <v>411</v>
      </c>
      <c r="E110" s="26" t="s">
        <v>89</v>
      </c>
      <c r="F110" s="28"/>
      <c r="G110" s="28"/>
      <c r="H110" s="28">
        <f>F110+G110</f>
        <v>0</v>
      </c>
    </row>
    <row r="111" spans="1:11" x14ac:dyDescent="0.25">
      <c r="A111" s="25" t="s">
        <v>32</v>
      </c>
      <c r="B111" s="26"/>
      <c r="C111" s="26"/>
      <c r="D111" s="26">
        <v>412</v>
      </c>
      <c r="E111" s="26" t="s">
        <v>90</v>
      </c>
      <c r="F111" s="28"/>
      <c r="G111" s="28"/>
      <c r="H111" s="28">
        <f>F111+G111</f>
        <v>0</v>
      </c>
    </row>
    <row r="112" spans="1:11" ht="26.25" x14ac:dyDescent="0.25">
      <c r="A112" s="25"/>
      <c r="B112" s="22"/>
      <c r="C112" s="22">
        <v>42</v>
      </c>
      <c r="D112" s="22"/>
      <c r="E112" s="31" t="s">
        <v>91</v>
      </c>
      <c r="F112" s="23">
        <f>F113+F114+F115</f>
        <v>2546624</v>
      </c>
      <c r="G112" s="23">
        <f>G113+G114+G115</f>
        <v>411500</v>
      </c>
      <c r="H112" s="23">
        <f>H113+H114+H115</f>
        <v>2958124</v>
      </c>
    </row>
    <row r="113" spans="1:14" x14ac:dyDescent="0.25">
      <c r="A113" s="25" t="s">
        <v>64</v>
      </c>
      <c r="B113" s="26"/>
      <c r="C113" s="26"/>
      <c r="D113" s="26">
        <v>421</v>
      </c>
      <c r="E113" s="26" t="s">
        <v>92</v>
      </c>
      <c r="F113" s="28">
        <f>F422+F451+F458+F475+F514+F523</f>
        <v>1840724</v>
      </c>
      <c r="G113" s="28">
        <f>G422+G451+G458+G475+G514+G523</f>
        <v>415000</v>
      </c>
      <c r="H113" s="28">
        <f>F113+G113</f>
        <v>2255724</v>
      </c>
    </row>
    <row r="114" spans="1:14" x14ac:dyDescent="0.25">
      <c r="A114" s="25" t="s">
        <v>64</v>
      </c>
      <c r="B114" s="26"/>
      <c r="C114" s="26"/>
      <c r="D114" s="26">
        <v>422</v>
      </c>
      <c r="E114" s="26" t="s">
        <v>93</v>
      </c>
      <c r="F114" s="28">
        <f>F226+F346+F417+F470+F547+F557</f>
        <v>563000</v>
      </c>
      <c r="G114" s="28">
        <f>G226+G417+G470+G547+G557+G346</f>
        <v>-500</v>
      </c>
      <c r="H114" s="28">
        <f>F114+G114</f>
        <v>562500</v>
      </c>
    </row>
    <row r="115" spans="1:14" x14ac:dyDescent="0.25">
      <c r="A115" s="25" t="s">
        <v>64</v>
      </c>
      <c r="B115" s="26"/>
      <c r="C115" s="26"/>
      <c r="D115" s="26">
        <v>426</v>
      </c>
      <c r="E115" s="26" t="s">
        <v>94</v>
      </c>
      <c r="F115" s="28">
        <f>F227+F357+F380+F548</f>
        <v>142900</v>
      </c>
      <c r="G115" s="28">
        <f>G227+G357+G380+G548</f>
        <v>-3000</v>
      </c>
      <c r="H115" s="28">
        <f>F115+G115</f>
        <v>139900</v>
      </c>
    </row>
    <row r="116" spans="1:14" ht="26.25" x14ac:dyDescent="0.25">
      <c r="A116" s="25"/>
      <c r="B116" s="26"/>
      <c r="C116" s="22">
        <v>45</v>
      </c>
      <c r="D116" s="22"/>
      <c r="E116" s="31" t="s">
        <v>95</v>
      </c>
      <c r="F116" s="23">
        <f>F117</f>
        <v>70000</v>
      </c>
      <c r="G116" s="23">
        <f>G117</f>
        <v>0</v>
      </c>
      <c r="H116" s="23">
        <f>H117</f>
        <v>70000</v>
      </c>
    </row>
    <row r="117" spans="1:14" ht="26.25" x14ac:dyDescent="0.25">
      <c r="A117" s="25" t="s">
        <v>32</v>
      </c>
      <c r="B117" s="26"/>
      <c r="C117" s="26"/>
      <c r="D117" s="26">
        <v>453</v>
      </c>
      <c r="E117" s="27" t="s">
        <v>96</v>
      </c>
      <c r="F117" s="28">
        <v>70000</v>
      </c>
      <c r="G117" s="28">
        <f>G254</f>
        <v>0</v>
      </c>
      <c r="H117" s="28">
        <f>F117+G117</f>
        <v>70000</v>
      </c>
    </row>
    <row r="118" spans="1:14" x14ac:dyDescent="0.25">
      <c r="A118" s="32"/>
      <c r="B118" s="33"/>
      <c r="C118" s="33"/>
      <c r="D118" s="33"/>
      <c r="E118" s="33"/>
      <c r="F118" s="34"/>
      <c r="G118" s="35"/>
      <c r="H118" s="35"/>
    </row>
    <row r="119" spans="1:14" x14ac:dyDescent="0.25">
      <c r="B119" s="262" t="s">
        <v>15</v>
      </c>
      <c r="C119" s="262"/>
      <c r="D119" s="262"/>
      <c r="E119" s="262"/>
      <c r="F119" s="18"/>
      <c r="G119"/>
      <c r="H119"/>
    </row>
    <row r="120" spans="1:14" ht="9" customHeight="1" x14ac:dyDescent="0.25"/>
    <row r="121" spans="1:14" x14ac:dyDescent="0.25">
      <c r="B121" s="262" t="s">
        <v>97</v>
      </c>
      <c r="C121" s="262"/>
      <c r="D121" s="262"/>
      <c r="E121" s="262"/>
      <c r="F121" s="18"/>
      <c r="G121"/>
      <c r="H121"/>
    </row>
    <row r="123" spans="1:14" ht="15" customHeight="1" x14ac:dyDescent="0.25">
      <c r="A123" s="259" t="s">
        <v>25</v>
      </c>
      <c r="B123" s="241" t="s">
        <v>26</v>
      </c>
      <c r="C123" s="242"/>
      <c r="D123" s="242"/>
      <c r="E123" s="243"/>
      <c r="F123" s="244" t="s">
        <v>7</v>
      </c>
      <c r="G123" s="247" t="s">
        <v>8</v>
      </c>
      <c r="H123" s="247" t="s">
        <v>9</v>
      </c>
    </row>
    <row r="124" spans="1:14" x14ac:dyDescent="0.25">
      <c r="A124" s="260"/>
      <c r="B124" s="19"/>
      <c r="C124" s="241" t="s">
        <v>27</v>
      </c>
      <c r="D124" s="242"/>
      <c r="E124" s="243"/>
      <c r="F124" s="245"/>
      <c r="G124" s="248"/>
      <c r="H124" s="248"/>
    </row>
    <row r="125" spans="1:14" x14ac:dyDescent="0.25">
      <c r="A125" s="260"/>
      <c r="B125" s="19"/>
      <c r="C125" s="19"/>
      <c r="D125" s="241" t="s">
        <v>28</v>
      </c>
      <c r="E125" s="243"/>
      <c r="F125" s="245"/>
      <c r="G125" s="248"/>
      <c r="H125" s="248"/>
    </row>
    <row r="126" spans="1:14" x14ac:dyDescent="0.25">
      <c r="A126" s="260"/>
      <c r="B126" s="19"/>
      <c r="C126" s="19"/>
      <c r="D126" s="19"/>
      <c r="E126" s="20" t="s">
        <v>29</v>
      </c>
      <c r="F126" s="246"/>
      <c r="G126" s="249"/>
      <c r="H126" s="249"/>
    </row>
    <row r="127" spans="1:14" x14ac:dyDescent="0.25">
      <c r="A127" s="261"/>
      <c r="B127" s="20">
        <v>1</v>
      </c>
      <c r="C127" s="20">
        <v>2</v>
      </c>
      <c r="D127" s="20">
        <v>3</v>
      </c>
      <c r="E127" s="20">
        <v>4</v>
      </c>
      <c r="F127" s="20">
        <v>5</v>
      </c>
      <c r="G127" s="20">
        <v>6</v>
      </c>
      <c r="H127" s="20">
        <v>7</v>
      </c>
    </row>
    <row r="128" spans="1:14" ht="26.25" x14ac:dyDescent="0.25">
      <c r="A128" s="37"/>
      <c r="B128" s="22">
        <v>8</v>
      </c>
      <c r="C128" s="22"/>
      <c r="D128" s="22"/>
      <c r="E128" s="31" t="s">
        <v>98</v>
      </c>
      <c r="F128" s="23">
        <f t="shared" ref="F128:H129" si="2">F129</f>
        <v>1000</v>
      </c>
      <c r="G128" s="23">
        <f t="shared" si="2"/>
        <v>0</v>
      </c>
      <c r="H128" s="23">
        <f t="shared" si="2"/>
        <v>1000</v>
      </c>
      <c r="K128" s="39"/>
      <c r="L128" s="39"/>
      <c r="M128" s="39"/>
      <c r="N128" s="40"/>
    </row>
    <row r="129" spans="1:14" ht="26.25" x14ac:dyDescent="0.25">
      <c r="A129" s="37"/>
      <c r="B129" s="22"/>
      <c r="C129" s="22">
        <v>81</v>
      </c>
      <c r="D129" s="22"/>
      <c r="E129" s="31" t="s">
        <v>99</v>
      </c>
      <c r="F129" s="23">
        <f t="shared" si="2"/>
        <v>1000</v>
      </c>
      <c r="G129" s="23">
        <f t="shared" si="2"/>
        <v>0</v>
      </c>
      <c r="H129" s="23">
        <f t="shared" si="2"/>
        <v>1000</v>
      </c>
      <c r="K129" s="39"/>
      <c r="L129" s="39"/>
      <c r="M129" s="39"/>
      <c r="N129" s="40"/>
    </row>
    <row r="130" spans="1:14" ht="39" x14ac:dyDescent="0.25">
      <c r="A130" s="25" t="s">
        <v>32</v>
      </c>
      <c r="B130" s="26"/>
      <c r="C130" s="26"/>
      <c r="D130" s="26">
        <v>812</v>
      </c>
      <c r="E130" s="27" t="s">
        <v>100</v>
      </c>
      <c r="F130" s="28">
        <v>1000</v>
      </c>
      <c r="G130" s="41"/>
      <c r="H130" s="28">
        <f>F130+G130</f>
        <v>1000</v>
      </c>
      <c r="K130" s="39"/>
      <c r="L130" s="39"/>
      <c r="M130" s="33"/>
      <c r="N130" s="40"/>
    </row>
    <row r="131" spans="1:14" x14ac:dyDescent="0.25">
      <c r="B131"/>
      <c r="C131"/>
      <c r="D131"/>
      <c r="E131"/>
      <c r="F131"/>
      <c r="G131"/>
      <c r="H131"/>
    </row>
    <row r="132" spans="1:14" x14ac:dyDescent="0.25">
      <c r="B132" s="5" t="s">
        <v>101</v>
      </c>
      <c r="C132"/>
      <c r="D132"/>
      <c r="E132"/>
      <c r="F132"/>
      <c r="G132"/>
      <c r="H132"/>
    </row>
    <row r="134" spans="1:14" ht="15" customHeight="1" x14ac:dyDescent="0.25">
      <c r="A134" s="259" t="s">
        <v>25</v>
      </c>
      <c r="B134" s="241" t="s">
        <v>26</v>
      </c>
      <c r="C134" s="242"/>
      <c r="D134" s="242"/>
      <c r="E134" s="243"/>
      <c r="F134" s="244" t="s">
        <v>7</v>
      </c>
      <c r="G134" s="247" t="s">
        <v>8</v>
      </c>
      <c r="H134" s="247" t="s">
        <v>9</v>
      </c>
    </row>
    <row r="135" spans="1:14" x14ac:dyDescent="0.25">
      <c r="A135" s="260"/>
      <c r="B135" s="19"/>
      <c r="C135" s="241" t="s">
        <v>27</v>
      </c>
      <c r="D135" s="242"/>
      <c r="E135" s="243"/>
      <c r="F135" s="245"/>
      <c r="G135" s="248"/>
      <c r="H135" s="248"/>
    </row>
    <row r="136" spans="1:14" x14ac:dyDescent="0.25">
      <c r="A136" s="260"/>
      <c r="B136" s="19"/>
      <c r="C136" s="19"/>
      <c r="D136" s="241" t="s">
        <v>28</v>
      </c>
      <c r="E136" s="243"/>
      <c r="F136" s="245"/>
      <c r="G136" s="248"/>
      <c r="H136" s="248"/>
    </row>
    <row r="137" spans="1:14" x14ac:dyDescent="0.25">
      <c r="A137" s="260"/>
      <c r="B137" s="19"/>
      <c r="C137" s="19"/>
      <c r="D137" s="19"/>
      <c r="E137" s="20" t="s">
        <v>29</v>
      </c>
      <c r="F137" s="246"/>
      <c r="G137" s="249"/>
      <c r="H137" s="249"/>
    </row>
    <row r="138" spans="1:14" x14ac:dyDescent="0.25">
      <c r="A138" s="261"/>
      <c r="B138" s="20">
        <v>1</v>
      </c>
      <c r="C138" s="20">
        <v>2</v>
      </c>
      <c r="D138" s="20">
        <v>3</v>
      </c>
      <c r="E138" s="20">
        <v>4</v>
      </c>
      <c r="F138" s="20">
        <v>5</v>
      </c>
      <c r="G138" s="20">
        <v>6</v>
      </c>
      <c r="H138" s="20">
        <v>7</v>
      </c>
    </row>
    <row r="139" spans="1:14" ht="25.5" x14ac:dyDescent="0.25">
      <c r="A139" s="24"/>
      <c r="B139" s="22">
        <v>5</v>
      </c>
      <c r="C139" s="22"/>
      <c r="D139" s="22"/>
      <c r="E139" s="42" t="s">
        <v>102</v>
      </c>
      <c r="F139" s="23">
        <f>F142+F140</f>
        <v>300000</v>
      </c>
      <c r="G139" s="23">
        <f>G142</f>
        <v>0</v>
      </c>
      <c r="H139" s="23">
        <f>H142</f>
        <v>300000</v>
      </c>
    </row>
    <row r="140" spans="1:14" ht="26.25" x14ac:dyDescent="0.25">
      <c r="A140" s="24"/>
      <c r="B140" s="22"/>
      <c r="C140" s="22">
        <v>53</v>
      </c>
      <c r="D140" s="22"/>
      <c r="E140" s="31" t="s">
        <v>103</v>
      </c>
      <c r="F140" s="23">
        <f>F141</f>
        <v>0</v>
      </c>
      <c r="G140" s="23">
        <f>G141</f>
        <v>0</v>
      </c>
      <c r="H140" s="23"/>
    </row>
    <row r="141" spans="1:14" ht="15" customHeight="1" x14ac:dyDescent="0.25">
      <c r="A141" s="24"/>
      <c r="B141" s="22"/>
      <c r="C141" s="22"/>
      <c r="D141" s="26">
        <v>532</v>
      </c>
      <c r="E141" s="27" t="s">
        <v>104</v>
      </c>
      <c r="F141" s="28"/>
      <c r="G141" s="23"/>
      <c r="H141" s="23"/>
    </row>
    <row r="142" spans="1:14" ht="25.5" x14ac:dyDescent="0.25">
      <c r="A142" s="24"/>
      <c r="B142" s="22"/>
      <c r="C142" s="22">
        <v>54</v>
      </c>
      <c r="D142" s="22"/>
      <c r="E142" s="42" t="s">
        <v>105</v>
      </c>
      <c r="F142" s="23">
        <f>F143</f>
        <v>300000</v>
      </c>
      <c r="G142" s="23"/>
      <c r="H142" s="23">
        <f>H143</f>
        <v>300000</v>
      </c>
    </row>
    <row r="143" spans="1:14" ht="39" x14ac:dyDescent="0.25">
      <c r="A143" s="25" t="s">
        <v>32</v>
      </c>
      <c r="B143" s="26"/>
      <c r="C143" s="26"/>
      <c r="D143" s="26">
        <v>542</v>
      </c>
      <c r="E143" s="27" t="s">
        <v>106</v>
      </c>
      <c r="F143" s="28">
        <v>300000</v>
      </c>
      <c r="G143" s="41"/>
      <c r="H143" s="28">
        <f>F143+G143</f>
        <v>300000</v>
      </c>
    </row>
    <row r="144" spans="1:14" x14ac:dyDescent="0.25">
      <c r="B144" s="33"/>
      <c r="C144" s="33"/>
      <c r="D144" s="33"/>
      <c r="E144" s="43"/>
      <c r="F144" s="34"/>
      <c r="G144" s="34"/>
      <c r="H144" s="34"/>
    </row>
    <row r="145" spans="1:12" ht="42.75" customHeight="1" x14ac:dyDescent="0.25">
      <c r="A145" s="256" t="s">
        <v>107</v>
      </c>
      <c r="B145" s="257"/>
      <c r="C145" s="257"/>
      <c r="D145" s="258"/>
      <c r="E145" s="44" t="s">
        <v>29</v>
      </c>
      <c r="F145" s="45" t="s">
        <v>7</v>
      </c>
      <c r="G145" s="45" t="s">
        <v>108</v>
      </c>
      <c r="H145" s="45" t="s">
        <v>109</v>
      </c>
    </row>
    <row r="146" spans="1:12" ht="15" customHeight="1" x14ac:dyDescent="0.25">
      <c r="A146" s="250" t="s">
        <v>32</v>
      </c>
      <c r="B146" s="251"/>
      <c r="C146" s="251"/>
      <c r="D146" s="252"/>
      <c r="E146" s="46" t="s">
        <v>110</v>
      </c>
      <c r="F146" s="47">
        <v>4997682.8499999996</v>
      </c>
      <c r="G146" s="47">
        <v>3556850</v>
      </c>
      <c r="H146" s="47">
        <v>3296850</v>
      </c>
      <c r="I146" s="36"/>
      <c r="K146" s="36"/>
      <c r="L146" s="36"/>
    </row>
    <row r="147" spans="1:12" x14ac:dyDescent="0.25">
      <c r="A147" s="250" t="s">
        <v>111</v>
      </c>
      <c r="B147" s="251"/>
      <c r="C147" s="251"/>
      <c r="D147" s="252"/>
      <c r="E147" s="46" t="s">
        <v>112</v>
      </c>
      <c r="F147" s="48"/>
      <c r="G147" s="48"/>
      <c r="H147" s="48"/>
    </row>
    <row r="148" spans="1:12" ht="15" customHeight="1" x14ac:dyDescent="0.25">
      <c r="A148" s="250" t="s">
        <v>113</v>
      </c>
      <c r="B148" s="251"/>
      <c r="C148" s="251"/>
      <c r="D148" s="252"/>
      <c r="E148" s="46" t="s">
        <v>114</v>
      </c>
      <c r="F148" s="48"/>
      <c r="G148" s="48"/>
      <c r="H148" s="48"/>
    </row>
    <row r="149" spans="1:12" ht="15" customHeight="1" x14ac:dyDescent="0.25">
      <c r="A149" s="250" t="s">
        <v>51</v>
      </c>
      <c r="B149" s="251"/>
      <c r="C149" s="251"/>
      <c r="D149" s="252"/>
      <c r="E149" s="46" t="s">
        <v>115</v>
      </c>
      <c r="F149" s="47">
        <v>418650</v>
      </c>
      <c r="G149" s="47">
        <v>211800</v>
      </c>
      <c r="H149" s="47">
        <v>195000</v>
      </c>
      <c r="I149" s="36"/>
      <c r="K149" s="36"/>
    </row>
    <row r="150" spans="1:12" x14ac:dyDescent="0.25">
      <c r="A150" s="250" t="s">
        <v>37</v>
      </c>
      <c r="B150" s="251"/>
      <c r="C150" s="251"/>
      <c r="D150" s="252"/>
      <c r="E150" s="46" t="s">
        <v>116</v>
      </c>
      <c r="F150" s="47">
        <v>3061449.67</v>
      </c>
      <c r="G150" s="47">
        <v>289226.88</v>
      </c>
      <c r="H150" s="47">
        <v>270128.88</v>
      </c>
      <c r="I150" s="36"/>
      <c r="K150" s="36"/>
    </row>
    <row r="151" spans="1:12" x14ac:dyDescent="0.25">
      <c r="A151" s="250" t="s">
        <v>117</v>
      </c>
      <c r="B151" s="251"/>
      <c r="C151" s="251"/>
      <c r="D151" s="252"/>
      <c r="E151" s="46" t="s">
        <v>53</v>
      </c>
      <c r="F151" s="47">
        <v>148</v>
      </c>
      <c r="G151" s="48"/>
      <c r="H151" s="48"/>
      <c r="K151" s="36"/>
    </row>
    <row r="152" spans="1:12" ht="26.25" customHeight="1" x14ac:dyDescent="0.25">
      <c r="A152" s="250" t="s">
        <v>59</v>
      </c>
      <c r="B152" s="251"/>
      <c r="C152" s="251"/>
      <c r="D152" s="252"/>
      <c r="E152" s="46" t="s">
        <v>118</v>
      </c>
      <c r="F152" s="47"/>
      <c r="G152" s="48"/>
      <c r="H152" s="48"/>
      <c r="I152" s="36"/>
      <c r="K152" s="36"/>
    </row>
    <row r="153" spans="1:12" ht="15" customHeight="1" x14ac:dyDescent="0.25">
      <c r="A153" s="250" t="s">
        <v>119</v>
      </c>
      <c r="B153" s="251"/>
      <c r="C153" s="251"/>
      <c r="D153" s="252"/>
      <c r="E153" s="46" t="s">
        <v>120</v>
      </c>
      <c r="F153" s="48"/>
      <c r="G153" s="48"/>
      <c r="H153" s="48"/>
    </row>
    <row r="154" spans="1:12" x14ac:dyDescent="0.25">
      <c r="A154" s="253"/>
      <c r="B154" s="254"/>
      <c r="C154" s="254"/>
      <c r="D154" s="255"/>
      <c r="E154" s="49" t="s">
        <v>121</v>
      </c>
      <c r="F154" s="47">
        <f>F146+F147+F148+F149+F150+F151+F152+F153</f>
        <v>8477930.5199999996</v>
      </c>
      <c r="G154" s="47">
        <f>G146+G147+G148+G149+G150+G151+G152+G153</f>
        <v>4057876.88</v>
      </c>
      <c r="H154" s="47">
        <f>H146+H147+H148+H149+H150+H151+H152+H153</f>
        <v>3761978.88</v>
      </c>
      <c r="I154" s="36"/>
      <c r="K154" s="36"/>
    </row>
    <row r="155" spans="1:12" x14ac:dyDescent="0.25">
      <c r="B155" s="33"/>
      <c r="C155" s="33"/>
      <c r="D155" s="33"/>
      <c r="E155" s="43"/>
      <c r="F155" s="50"/>
      <c r="G155" s="50"/>
      <c r="H155" s="50"/>
    </row>
    <row r="156" spans="1:12" x14ac:dyDescent="0.25">
      <c r="B156" s="239" t="s">
        <v>122</v>
      </c>
      <c r="C156" s="239"/>
      <c r="D156" s="239"/>
      <c r="E156" s="239"/>
      <c r="F156" s="239"/>
      <c r="G156" s="239"/>
      <c r="H156" s="239"/>
    </row>
    <row r="157" spans="1:12" ht="10.5" customHeight="1" x14ac:dyDescent="0.25"/>
    <row r="158" spans="1:12" x14ac:dyDescent="0.25">
      <c r="B158" s="235" t="s">
        <v>123</v>
      </c>
      <c r="C158" s="235"/>
      <c r="D158" s="235"/>
      <c r="E158" s="235"/>
      <c r="F158" s="235"/>
      <c r="G158" s="235"/>
      <c r="H158" s="235"/>
    </row>
    <row r="160" spans="1:12" s="51" customFormat="1" ht="38.25" customHeight="1" x14ac:dyDescent="0.25">
      <c r="B160" s="240" t="s">
        <v>124</v>
      </c>
      <c r="C160" s="240"/>
      <c r="D160" s="240"/>
      <c r="E160" s="240"/>
      <c r="F160" s="240"/>
      <c r="G160" s="240"/>
      <c r="H160" s="240"/>
      <c r="K160" s="52"/>
    </row>
    <row r="161" spans="2:15" ht="9.75" customHeight="1" x14ac:dyDescent="0.25">
      <c r="B161"/>
      <c r="C161"/>
      <c r="D161"/>
      <c r="E161"/>
      <c r="F161"/>
      <c r="G161"/>
      <c r="H161"/>
    </row>
    <row r="162" spans="2:15" ht="15" customHeight="1" x14ac:dyDescent="0.25">
      <c r="B162" s="241" t="s">
        <v>26</v>
      </c>
      <c r="C162" s="242"/>
      <c r="D162" s="242"/>
      <c r="E162" s="243"/>
      <c r="F162" s="244" t="s">
        <v>7</v>
      </c>
      <c r="G162" s="247" t="s">
        <v>8</v>
      </c>
      <c r="H162" s="247" t="s">
        <v>9</v>
      </c>
      <c r="K162" s="36"/>
    </row>
    <row r="163" spans="2:15" x14ac:dyDescent="0.25">
      <c r="B163" s="19"/>
      <c r="C163" s="241" t="s">
        <v>27</v>
      </c>
      <c r="D163" s="242"/>
      <c r="E163" s="243"/>
      <c r="F163" s="245"/>
      <c r="G163" s="248"/>
      <c r="H163" s="248"/>
    </row>
    <row r="164" spans="2:15" x14ac:dyDescent="0.25">
      <c r="B164" s="19"/>
      <c r="C164" s="19"/>
      <c r="D164" s="241" t="s">
        <v>28</v>
      </c>
      <c r="E164" s="243"/>
      <c r="F164" s="245"/>
      <c r="G164" s="248"/>
      <c r="H164" s="248"/>
    </row>
    <row r="165" spans="2:15" x14ac:dyDescent="0.25">
      <c r="B165" s="19"/>
      <c r="C165" s="19"/>
      <c r="D165" s="19"/>
      <c r="E165" s="20" t="s">
        <v>29</v>
      </c>
      <c r="F165" s="246"/>
      <c r="G165" s="249"/>
      <c r="H165" s="249"/>
    </row>
    <row r="166" spans="2:15" x14ac:dyDescent="0.25">
      <c r="B166" s="20">
        <v>1</v>
      </c>
      <c r="C166" s="20">
        <v>2</v>
      </c>
      <c r="D166" s="20">
        <v>3</v>
      </c>
      <c r="E166" s="20">
        <v>4</v>
      </c>
      <c r="F166" s="20">
        <v>5</v>
      </c>
      <c r="G166" s="20">
        <v>6</v>
      </c>
      <c r="H166" s="20">
        <v>7</v>
      </c>
    </row>
    <row r="167" spans="2:15" x14ac:dyDescent="0.25">
      <c r="B167" s="20"/>
      <c r="C167" s="53"/>
      <c r="D167" s="53"/>
      <c r="E167" s="54" t="s">
        <v>125</v>
      </c>
      <c r="F167" s="55">
        <f t="shared" ref="F167:G167" si="3">F168+F203</f>
        <v>7709727.1100000003</v>
      </c>
      <c r="G167" s="55">
        <f t="shared" si="3"/>
        <v>768203.41</v>
      </c>
      <c r="H167" s="55">
        <f>H168+H203</f>
        <v>8477930.5199999996</v>
      </c>
    </row>
    <row r="168" spans="2:15" ht="25.5" x14ac:dyDescent="0.25">
      <c r="B168" s="26"/>
      <c r="C168" s="56"/>
      <c r="D168" s="56"/>
      <c r="E168" s="57" t="s">
        <v>126</v>
      </c>
      <c r="F168" s="58">
        <f>F169</f>
        <v>318684</v>
      </c>
      <c r="G168" s="58">
        <f>G169</f>
        <v>15080</v>
      </c>
      <c r="H168" s="58">
        <f>H169</f>
        <v>333764</v>
      </c>
      <c r="L168" s="36"/>
      <c r="M168" s="36"/>
      <c r="N168" s="36"/>
    </row>
    <row r="169" spans="2:15" s="63" customFormat="1" ht="25.5" x14ac:dyDescent="0.25">
      <c r="B169" s="59"/>
      <c r="C169" s="60"/>
      <c r="D169" s="60"/>
      <c r="E169" s="61" t="s">
        <v>127</v>
      </c>
      <c r="F169" s="62">
        <f>F171</f>
        <v>318684</v>
      </c>
      <c r="G169" s="62">
        <f>G171</f>
        <v>15080</v>
      </c>
      <c r="H169" s="62">
        <f>H171</f>
        <v>333764</v>
      </c>
      <c r="L169" s="64"/>
    </row>
    <row r="170" spans="2:15" s="63" customFormat="1" ht="25.5" x14ac:dyDescent="0.25">
      <c r="B170" s="59"/>
      <c r="C170" s="59"/>
      <c r="D170" s="59"/>
      <c r="E170" s="65" t="s">
        <v>128</v>
      </c>
      <c r="F170" s="66"/>
      <c r="G170" s="66"/>
      <c r="H170" s="66"/>
      <c r="M170" s="64"/>
    </row>
    <row r="171" spans="2:15" s="63" customFormat="1" ht="38.25" x14ac:dyDescent="0.25">
      <c r="B171" s="59"/>
      <c r="C171" s="67"/>
      <c r="D171" s="67"/>
      <c r="E171" s="68" t="s">
        <v>129</v>
      </c>
      <c r="F171" s="69">
        <f>F172+F183+F193+F188</f>
        <v>318684</v>
      </c>
      <c r="G171" s="69">
        <f>G172+G183+G193+G188</f>
        <v>15080</v>
      </c>
      <c r="H171" s="69">
        <f>H172+H183+H193+H188</f>
        <v>333764</v>
      </c>
      <c r="L171" s="64"/>
      <c r="O171" s="64"/>
    </row>
    <row r="172" spans="2:15" x14ac:dyDescent="0.25">
      <c r="B172" s="33"/>
      <c r="C172" s="33"/>
      <c r="D172" s="70"/>
      <c r="E172" s="71" t="s">
        <v>130</v>
      </c>
      <c r="F172" s="72">
        <f>F174</f>
        <v>177884</v>
      </c>
      <c r="G172" s="72">
        <f>G174</f>
        <v>15080</v>
      </c>
      <c r="H172" s="72">
        <f>H174</f>
        <v>192964</v>
      </c>
      <c r="K172" s="63"/>
      <c r="M172" s="36"/>
    </row>
    <row r="173" spans="2:15" x14ac:dyDescent="0.25">
      <c r="B173" s="33"/>
      <c r="C173" s="33"/>
      <c r="D173" s="70"/>
      <c r="E173" s="73" t="s">
        <v>131</v>
      </c>
      <c r="F173" s="74">
        <v>177884</v>
      </c>
      <c r="G173" s="75"/>
      <c r="H173" s="76">
        <v>192964</v>
      </c>
      <c r="K173" s="36"/>
      <c r="M173" s="36"/>
    </row>
    <row r="174" spans="2:15" x14ac:dyDescent="0.25">
      <c r="B174" s="77">
        <v>3</v>
      </c>
      <c r="C174" s="77"/>
      <c r="D174" s="77"/>
      <c r="E174" s="77" t="s">
        <v>61</v>
      </c>
      <c r="F174" s="78">
        <f>F175+F178+F181</f>
        <v>177884</v>
      </c>
      <c r="G174" s="79">
        <f>G175+G178+G181</f>
        <v>15080</v>
      </c>
      <c r="H174" s="79">
        <f>H175+H178+H181</f>
        <v>192964</v>
      </c>
    </row>
    <row r="175" spans="2:15" x14ac:dyDescent="0.25">
      <c r="B175" s="77"/>
      <c r="C175" s="77">
        <v>31</v>
      </c>
      <c r="D175" s="77"/>
      <c r="E175" s="77" t="s">
        <v>63</v>
      </c>
      <c r="F175" s="78">
        <f>F176+F177</f>
        <v>117620</v>
      </c>
      <c r="G175" s="79">
        <f>G176+G177</f>
        <v>10080</v>
      </c>
      <c r="H175" s="79">
        <f t="shared" ref="H175:H182" si="4">F175+G175</f>
        <v>127700</v>
      </c>
    </row>
    <row r="176" spans="2:15" x14ac:dyDescent="0.25">
      <c r="B176" s="80"/>
      <c r="C176" s="80"/>
      <c r="D176" s="80">
        <v>311</v>
      </c>
      <c r="E176" s="80" t="s">
        <v>132</v>
      </c>
      <c r="F176" s="81">
        <v>100960</v>
      </c>
      <c r="G176" s="82">
        <v>8540</v>
      </c>
      <c r="H176" s="82">
        <f t="shared" si="4"/>
        <v>109500</v>
      </c>
      <c r="M176" s="36"/>
    </row>
    <row r="177" spans="2:13" x14ac:dyDescent="0.25">
      <c r="B177" s="80"/>
      <c r="C177" s="80"/>
      <c r="D177" s="80">
        <v>313</v>
      </c>
      <c r="E177" s="80" t="s">
        <v>67</v>
      </c>
      <c r="F177" s="81">
        <v>16660</v>
      </c>
      <c r="G177" s="82">
        <v>1540</v>
      </c>
      <c r="H177" s="82">
        <f t="shared" si="4"/>
        <v>18200</v>
      </c>
    </row>
    <row r="178" spans="2:13" x14ac:dyDescent="0.25">
      <c r="B178" s="77"/>
      <c r="C178" s="77">
        <v>32</v>
      </c>
      <c r="D178" s="77"/>
      <c r="E178" s="77" t="s">
        <v>68</v>
      </c>
      <c r="F178" s="78">
        <f>F179+F180</f>
        <v>45264</v>
      </c>
      <c r="G178" s="79">
        <f>G179+G180</f>
        <v>-20000</v>
      </c>
      <c r="H178" s="79">
        <f t="shared" si="4"/>
        <v>25264</v>
      </c>
    </row>
    <row r="179" spans="2:13" x14ac:dyDescent="0.25">
      <c r="B179" s="80"/>
      <c r="C179" s="80"/>
      <c r="D179" s="80">
        <v>321</v>
      </c>
      <c r="E179" s="80" t="s">
        <v>69</v>
      </c>
      <c r="F179" s="81">
        <v>25264</v>
      </c>
      <c r="G179" s="82"/>
      <c r="H179" s="82">
        <f t="shared" si="4"/>
        <v>25264</v>
      </c>
    </row>
    <row r="180" spans="2:13" x14ac:dyDescent="0.25">
      <c r="B180" s="80"/>
      <c r="C180" s="80"/>
      <c r="D180" s="80">
        <v>323</v>
      </c>
      <c r="E180" s="80" t="s">
        <v>72</v>
      </c>
      <c r="F180" s="81">
        <v>20000</v>
      </c>
      <c r="G180" s="82">
        <v>-20000</v>
      </c>
      <c r="H180" s="82">
        <f t="shared" si="4"/>
        <v>0</v>
      </c>
    </row>
    <row r="181" spans="2:13" x14ac:dyDescent="0.25">
      <c r="B181" s="77"/>
      <c r="C181" s="77">
        <v>38</v>
      </c>
      <c r="D181" s="77"/>
      <c r="E181" s="77" t="s">
        <v>84</v>
      </c>
      <c r="F181" s="78">
        <f>F182</f>
        <v>15000</v>
      </c>
      <c r="G181" s="79">
        <f>G182</f>
        <v>25000</v>
      </c>
      <c r="H181" s="79">
        <f t="shared" si="4"/>
        <v>40000</v>
      </c>
    </row>
    <row r="182" spans="2:13" x14ac:dyDescent="0.25">
      <c r="B182" s="80"/>
      <c r="C182" s="80"/>
      <c r="D182" s="80">
        <v>381</v>
      </c>
      <c r="E182" s="83" t="s">
        <v>133</v>
      </c>
      <c r="F182" s="81">
        <v>15000</v>
      </c>
      <c r="G182" s="81">
        <v>25000</v>
      </c>
      <c r="H182" s="81">
        <f t="shared" si="4"/>
        <v>40000</v>
      </c>
    </row>
    <row r="183" spans="2:13" x14ac:dyDescent="0.25">
      <c r="B183" s="84"/>
      <c r="C183" s="84"/>
      <c r="D183" s="85"/>
      <c r="E183" s="71" t="s">
        <v>134</v>
      </c>
      <c r="F183" s="72">
        <f>F185</f>
        <v>13500</v>
      </c>
      <c r="G183" s="72">
        <f>G185</f>
        <v>0</v>
      </c>
      <c r="H183" s="72">
        <f>H185</f>
        <v>13500</v>
      </c>
      <c r="M183" s="36"/>
    </row>
    <row r="184" spans="2:13" x14ac:dyDescent="0.25">
      <c r="B184" s="84"/>
      <c r="C184" s="84"/>
      <c r="D184" s="85"/>
      <c r="E184" s="86" t="s">
        <v>131</v>
      </c>
      <c r="F184" s="87">
        <v>13500</v>
      </c>
      <c r="G184" s="81"/>
      <c r="H184" s="88">
        <v>13500</v>
      </c>
    </row>
    <row r="185" spans="2:13" x14ac:dyDescent="0.25">
      <c r="B185" s="77">
        <v>3</v>
      </c>
      <c r="C185" s="77"/>
      <c r="D185" s="77"/>
      <c r="E185" s="77" t="s">
        <v>61</v>
      </c>
      <c r="F185" s="78">
        <f>F186</f>
        <v>13500</v>
      </c>
      <c r="G185" s="78">
        <f>G186</f>
        <v>0</v>
      </c>
      <c r="H185" s="78">
        <f>H186</f>
        <v>13500</v>
      </c>
    </row>
    <row r="186" spans="2:13" x14ac:dyDescent="0.25">
      <c r="B186" s="77"/>
      <c r="C186" s="77">
        <v>32</v>
      </c>
      <c r="D186" s="77"/>
      <c r="E186" s="77" t="s">
        <v>68</v>
      </c>
      <c r="F186" s="78">
        <f>F187</f>
        <v>13500</v>
      </c>
      <c r="G186" s="78">
        <f>G187</f>
        <v>0</v>
      </c>
      <c r="H186" s="78">
        <f>F186+G186</f>
        <v>13500</v>
      </c>
    </row>
    <row r="187" spans="2:13" x14ac:dyDescent="0.25">
      <c r="B187" s="80"/>
      <c r="C187" s="80"/>
      <c r="D187" s="80">
        <v>329</v>
      </c>
      <c r="E187" s="80" t="s">
        <v>74</v>
      </c>
      <c r="F187" s="81">
        <v>13500</v>
      </c>
      <c r="G187" s="81"/>
      <c r="H187" s="81">
        <f>F187+G187</f>
        <v>13500</v>
      </c>
    </row>
    <row r="188" spans="2:13" ht="26.25" x14ac:dyDescent="0.25">
      <c r="B188" s="84"/>
      <c r="C188" s="84"/>
      <c r="D188" s="85"/>
      <c r="E188" s="89" t="s">
        <v>135</v>
      </c>
      <c r="F188" s="72">
        <f>F190</f>
        <v>10000</v>
      </c>
      <c r="G188" s="72">
        <f>G190</f>
        <v>0</v>
      </c>
      <c r="H188" s="72">
        <f>H190</f>
        <v>10000</v>
      </c>
    </row>
    <row r="189" spans="2:13" x14ac:dyDescent="0.25">
      <c r="B189" s="84"/>
      <c r="C189" s="84"/>
      <c r="D189" s="85"/>
      <c r="E189" s="86" t="s">
        <v>131</v>
      </c>
      <c r="F189" s="87">
        <v>10000</v>
      </c>
      <c r="G189" s="81"/>
      <c r="H189" s="88">
        <v>10000</v>
      </c>
    </row>
    <row r="190" spans="2:13" x14ac:dyDescent="0.25">
      <c r="B190" s="77">
        <v>3</v>
      </c>
      <c r="C190" s="77"/>
      <c r="D190" s="77"/>
      <c r="E190" s="77" t="s">
        <v>61</v>
      </c>
      <c r="F190" s="78">
        <f>F191</f>
        <v>10000</v>
      </c>
      <c r="G190" s="78">
        <f>G191</f>
        <v>0</v>
      </c>
      <c r="H190" s="78">
        <f>H191</f>
        <v>10000</v>
      </c>
    </row>
    <row r="191" spans="2:13" x14ac:dyDescent="0.25">
      <c r="B191" s="77"/>
      <c r="C191" s="77">
        <v>32</v>
      </c>
      <c r="D191" s="77"/>
      <c r="E191" s="77" t="s">
        <v>68</v>
      </c>
      <c r="F191" s="78">
        <f>F192</f>
        <v>10000</v>
      </c>
      <c r="G191" s="78">
        <f>G192</f>
        <v>0</v>
      </c>
      <c r="H191" s="78">
        <f>F191+G191</f>
        <v>10000</v>
      </c>
    </row>
    <row r="192" spans="2:13" x14ac:dyDescent="0.25">
      <c r="B192" s="80"/>
      <c r="C192" s="80"/>
      <c r="D192" s="80">
        <v>329</v>
      </c>
      <c r="E192" s="80" t="s">
        <v>74</v>
      </c>
      <c r="F192" s="81">
        <v>10000</v>
      </c>
      <c r="G192" s="81"/>
      <c r="H192" s="81">
        <f>F192+G192</f>
        <v>10000</v>
      </c>
    </row>
    <row r="193" spans="2:14" x14ac:dyDescent="0.25">
      <c r="B193" s="90"/>
      <c r="C193" s="90"/>
      <c r="D193" s="90"/>
      <c r="E193" s="91" t="s">
        <v>136</v>
      </c>
      <c r="F193" s="92">
        <f>F196</f>
        <v>117300</v>
      </c>
      <c r="G193" s="92">
        <f>G196</f>
        <v>0</v>
      </c>
      <c r="H193" s="92">
        <f>F193+G193</f>
        <v>117300</v>
      </c>
    </row>
    <row r="194" spans="2:14" x14ac:dyDescent="0.25">
      <c r="B194" s="90"/>
      <c r="C194" s="90"/>
      <c r="D194" s="90"/>
      <c r="E194" s="86" t="s">
        <v>131</v>
      </c>
      <c r="F194" s="93">
        <v>117300</v>
      </c>
      <c r="G194" s="81"/>
      <c r="H194" s="81">
        <v>101174.9</v>
      </c>
    </row>
    <row r="195" spans="2:14" x14ac:dyDescent="0.25">
      <c r="B195" s="90"/>
      <c r="C195" s="90"/>
      <c r="D195" s="90"/>
      <c r="E195" s="86" t="s">
        <v>137</v>
      </c>
      <c r="F195" s="93"/>
      <c r="G195" s="81"/>
      <c r="H195" s="93">
        <v>16125.1</v>
      </c>
    </row>
    <row r="196" spans="2:14" x14ac:dyDescent="0.25">
      <c r="B196" s="77">
        <v>3</v>
      </c>
      <c r="C196" s="77"/>
      <c r="D196" s="77"/>
      <c r="E196" s="77" t="s">
        <v>61</v>
      </c>
      <c r="F196" s="78">
        <f>F197+F201</f>
        <v>117300</v>
      </c>
      <c r="G196" s="78">
        <f>G197+G201</f>
        <v>0</v>
      </c>
      <c r="H196" s="78">
        <f t="shared" ref="H196:H202" si="5">F196+G196</f>
        <v>117300</v>
      </c>
      <c r="M196" s="36"/>
    </row>
    <row r="197" spans="2:14" x14ac:dyDescent="0.25">
      <c r="B197" s="77"/>
      <c r="C197" s="77">
        <v>32</v>
      </c>
      <c r="D197" s="77"/>
      <c r="E197" s="77" t="s">
        <v>68</v>
      </c>
      <c r="F197" s="78">
        <f>F198+F199+F200</f>
        <v>87300</v>
      </c>
      <c r="G197" s="78">
        <f>G198+G199+G200</f>
        <v>0</v>
      </c>
      <c r="H197" s="78">
        <f t="shared" si="5"/>
        <v>87300</v>
      </c>
    </row>
    <row r="198" spans="2:14" x14ac:dyDescent="0.25">
      <c r="B198" s="77"/>
      <c r="C198" s="77"/>
      <c r="D198" s="80">
        <v>322</v>
      </c>
      <c r="E198" s="80" t="s">
        <v>70</v>
      </c>
      <c r="F198" s="81">
        <v>1800</v>
      </c>
      <c r="G198" s="81"/>
      <c r="H198" s="81">
        <f t="shared" si="5"/>
        <v>1800</v>
      </c>
    </row>
    <row r="199" spans="2:14" x14ac:dyDescent="0.25">
      <c r="B199" s="77"/>
      <c r="C199" s="77"/>
      <c r="D199" s="80">
        <v>323</v>
      </c>
      <c r="E199" s="80" t="s">
        <v>72</v>
      </c>
      <c r="F199" s="81">
        <v>10000</v>
      </c>
      <c r="G199" s="78"/>
      <c r="H199" s="81">
        <f t="shared" si="5"/>
        <v>10000</v>
      </c>
    </row>
    <row r="200" spans="2:14" x14ac:dyDescent="0.25">
      <c r="B200" s="80"/>
      <c r="C200" s="80"/>
      <c r="D200" s="80">
        <v>329</v>
      </c>
      <c r="E200" s="80" t="s">
        <v>74</v>
      </c>
      <c r="F200" s="81">
        <v>75500</v>
      </c>
      <c r="G200" s="81"/>
      <c r="H200" s="81">
        <f t="shared" si="5"/>
        <v>75500</v>
      </c>
    </row>
    <row r="201" spans="2:14" x14ac:dyDescent="0.25">
      <c r="B201" s="80"/>
      <c r="C201" s="77">
        <v>38</v>
      </c>
      <c r="D201" s="77"/>
      <c r="E201" s="94" t="s">
        <v>84</v>
      </c>
      <c r="F201" s="78">
        <f>F202</f>
        <v>30000</v>
      </c>
      <c r="G201" s="78">
        <f>G202</f>
        <v>0</v>
      </c>
      <c r="H201" s="78">
        <f t="shared" si="5"/>
        <v>30000</v>
      </c>
    </row>
    <row r="202" spans="2:14" x14ac:dyDescent="0.25">
      <c r="B202" s="80"/>
      <c r="C202" s="80"/>
      <c r="D202" s="80">
        <v>381</v>
      </c>
      <c r="E202" s="95" t="s">
        <v>54</v>
      </c>
      <c r="F202" s="81">
        <v>30000</v>
      </c>
      <c r="G202" s="81"/>
      <c r="H202" s="81">
        <f t="shared" si="5"/>
        <v>30000</v>
      </c>
    </row>
    <row r="203" spans="2:14" ht="26.25" x14ac:dyDescent="0.25">
      <c r="B203" s="56"/>
      <c r="C203" s="56"/>
      <c r="D203" s="56"/>
      <c r="E203" s="96" t="s">
        <v>138</v>
      </c>
      <c r="F203" s="58">
        <f>F204+F285+F312+F387+F481+F524+F579</f>
        <v>7391043.1100000003</v>
      </c>
      <c r="G203" s="58">
        <f>G204+G285+G312+G387+G481+G524+G579</f>
        <v>753123.41</v>
      </c>
      <c r="H203" s="58">
        <f>H204+H285+H312+H387+H481+H524+H579</f>
        <v>8144166.5200000005</v>
      </c>
      <c r="K203" s="36"/>
      <c r="M203" s="36"/>
      <c r="N203" s="36"/>
    </row>
    <row r="204" spans="2:14" ht="25.5" x14ac:dyDescent="0.25">
      <c r="B204" s="97"/>
      <c r="C204" s="97"/>
      <c r="D204" s="97"/>
      <c r="E204" s="98" t="s">
        <v>139</v>
      </c>
      <c r="F204" s="99">
        <f>F206</f>
        <v>1213272</v>
      </c>
      <c r="G204" s="99">
        <f>G206</f>
        <v>65153.41</v>
      </c>
      <c r="H204" s="99">
        <f>H206</f>
        <v>1278425.4099999999</v>
      </c>
      <c r="M204" s="36"/>
      <c r="N204" s="36"/>
    </row>
    <row r="205" spans="2:14" ht="25.5" x14ac:dyDescent="0.25">
      <c r="B205" s="26"/>
      <c r="C205" s="26"/>
      <c r="D205" s="26"/>
      <c r="E205" s="100" t="s">
        <v>128</v>
      </c>
      <c r="F205" s="22"/>
      <c r="G205" s="22"/>
      <c r="H205" s="22"/>
    </row>
    <row r="206" spans="2:14" ht="39" x14ac:dyDescent="0.25">
      <c r="B206" s="101"/>
      <c r="C206" s="101"/>
      <c r="D206" s="101"/>
      <c r="E206" s="102" t="s">
        <v>140</v>
      </c>
      <c r="F206" s="103">
        <f>F207+F228+F246+F236+F255+F260+F265+F270+F275+F280</f>
        <v>1213272</v>
      </c>
      <c r="G206" s="103">
        <f>G207+G228+G246+G236+G255+G260+G265+G270+G275+G280</f>
        <v>65153.41</v>
      </c>
      <c r="H206" s="103">
        <f>H207+H228+H246+H236+H255+H260+H265+H270+H275+H280</f>
        <v>1278425.4099999999</v>
      </c>
    </row>
    <row r="207" spans="2:14" ht="25.5" x14ac:dyDescent="0.25">
      <c r="B207" s="33"/>
      <c r="C207" s="33"/>
      <c r="D207" s="70"/>
      <c r="E207" s="104" t="s">
        <v>141</v>
      </c>
      <c r="F207" s="72">
        <f>F210+F222</f>
        <v>868554</v>
      </c>
      <c r="G207" s="72">
        <f>G210+G222</f>
        <v>42490</v>
      </c>
      <c r="H207" s="72">
        <f>H210+H222</f>
        <v>911044</v>
      </c>
    </row>
    <row r="208" spans="2:14" x14ac:dyDescent="0.25">
      <c r="B208" s="33"/>
      <c r="C208" s="33"/>
      <c r="D208" s="70"/>
      <c r="E208" s="86" t="s">
        <v>142</v>
      </c>
      <c r="F208" s="93">
        <v>789754</v>
      </c>
      <c r="G208" s="81"/>
      <c r="H208" s="81">
        <v>911044</v>
      </c>
    </row>
    <row r="209" spans="2:8" x14ac:dyDescent="0.25">
      <c r="B209" s="33"/>
      <c r="C209" s="33"/>
      <c r="D209" s="70"/>
      <c r="E209" s="86" t="s">
        <v>137</v>
      </c>
      <c r="F209" s="81">
        <v>58800</v>
      </c>
      <c r="G209" s="81"/>
      <c r="H209" s="81"/>
    </row>
    <row r="210" spans="2:8" x14ac:dyDescent="0.25">
      <c r="B210" s="77">
        <v>3</v>
      </c>
      <c r="C210" s="77"/>
      <c r="D210" s="77"/>
      <c r="E210" s="77" t="s">
        <v>61</v>
      </c>
      <c r="F210" s="78">
        <f>F211+F215+F220</f>
        <v>774054</v>
      </c>
      <c r="G210" s="78">
        <f>G211+G215+G220</f>
        <v>42490</v>
      </c>
      <c r="H210" s="78">
        <f>H211+H215+H220</f>
        <v>816544</v>
      </c>
    </row>
    <row r="211" spans="2:8" x14ac:dyDescent="0.25">
      <c r="B211" s="77"/>
      <c r="C211" s="77">
        <v>31</v>
      </c>
      <c r="D211" s="77"/>
      <c r="E211" s="77" t="s">
        <v>63</v>
      </c>
      <c r="F211" s="78">
        <f>F212+F213+F214</f>
        <v>382693</v>
      </c>
      <c r="G211" s="78">
        <f>G212+G213+G214</f>
        <v>24490</v>
      </c>
      <c r="H211" s="78">
        <f t="shared" ref="H211:H221" si="6">F211+G211</f>
        <v>407183</v>
      </c>
    </row>
    <row r="212" spans="2:8" x14ac:dyDescent="0.25">
      <c r="B212" s="80"/>
      <c r="C212" s="80"/>
      <c r="D212" s="80">
        <v>311</v>
      </c>
      <c r="E212" s="80" t="s">
        <v>143</v>
      </c>
      <c r="F212" s="81">
        <v>307730</v>
      </c>
      <c r="G212" s="81">
        <v>15270</v>
      </c>
      <c r="H212" s="81">
        <f t="shared" si="6"/>
        <v>323000</v>
      </c>
    </row>
    <row r="213" spans="2:8" x14ac:dyDescent="0.25">
      <c r="B213" s="80"/>
      <c r="C213" s="80"/>
      <c r="D213" s="80">
        <v>312</v>
      </c>
      <c r="E213" s="80" t="s">
        <v>66</v>
      </c>
      <c r="F213" s="81">
        <v>24183</v>
      </c>
      <c r="G213" s="81">
        <v>6000</v>
      </c>
      <c r="H213" s="81">
        <f t="shared" si="6"/>
        <v>30183</v>
      </c>
    </row>
    <row r="214" spans="2:8" x14ac:dyDescent="0.25">
      <c r="B214" s="80"/>
      <c r="C214" s="80"/>
      <c r="D214" s="80">
        <v>313</v>
      </c>
      <c r="E214" s="80" t="s">
        <v>67</v>
      </c>
      <c r="F214" s="81">
        <v>50780</v>
      </c>
      <c r="G214" s="81">
        <v>3220</v>
      </c>
      <c r="H214" s="81">
        <f t="shared" si="6"/>
        <v>54000</v>
      </c>
    </row>
    <row r="215" spans="2:8" x14ac:dyDescent="0.25">
      <c r="B215" s="77"/>
      <c r="C215" s="77">
        <v>32</v>
      </c>
      <c r="D215" s="77"/>
      <c r="E215" s="77" t="s">
        <v>68</v>
      </c>
      <c r="F215" s="78">
        <f>F216+F217+F218+F219</f>
        <v>382011</v>
      </c>
      <c r="G215" s="78">
        <f>G216+G217+G218+G219</f>
        <v>15000</v>
      </c>
      <c r="H215" s="78">
        <f t="shared" si="6"/>
        <v>397011</v>
      </c>
    </row>
    <row r="216" spans="2:8" x14ac:dyDescent="0.25">
      <c r="B216" s="80"/>
      <c r="C216" s="80"/>
      <c r="D216" s="80">
        <v>321</v>
      </c>
      <c r="E216" s="80" t="s">
        <v>69</v>
      </c>
      <c r="F216" s="81">
        <v>38356</v>
      </c>
      <c r="G216" s="81"/>
      <c r="H216" s="81">
        <f t="shared" si="6"/>
        <v>38356</v>
      </c>
    </row>
    <row r="217" spans="2:8" x14ac:dyDescent="0.25">
      <c r="B217" s="80"/>
      <c r="C217" s="80"/>
      <c r="D217" s="80">
        <v>322</v>
      </c>
      <c r="E217" s="80" t="s">
        <v>70</v>
      </c>
      <c r="F217" s="81">
        <v>72400</v>
      </c>
      <c r="G217" s="81"/>
      <c r="H217" s="81">
        <f t="shared" si="6"/>
        <v>72400</v>
      </c>
    </row>
    <row r="218" spans="2:8" x14ac:dyDescent="0.25">
      <c r="B218" s="80"/>
      <c r="C218" s="80"/>
      <c r="D218" s="80">
        <v>323</v>
      </c>
      <c r="E218" s="80" t="s">
        <v>72</v>
      </c>
      <c r="F218" s="81">
        <v>259255</v>
      </c>
      <c r="G218" s="81"/>
      <c r="H218" s="81">
        <f t="shared" si="6"/>
        <v>259255</v>
      </c>
    </row>
    <row r="219" spans="2:8" x14ac:dyDescent="0.25">
      <c r="B219" s="80"/>
      <c r="C219" s="80"/>
      <c r="D219" s="80">
        <v>329</v>
      </c>
      <c r="E219" s="80" t="s">
        <v>74</v>
      </c>
      <c r="F219" s="81">
        <v>12000</v>
      </c>
      <c r="G219" s="81">
        <v>15000</v>
      </c>
      <c r="H219" s="81">
        <f t="shared" si="6"/>
        <v>27000</v>
      </c>
    </row>
    <row r="220" spans="2:8" x14ac:dyDescent="0.25">
      <c r="B220" s="77"/>
      <c r="C220" s="77">
        <v>34</v>
      </c>
      <c r="D220" s="77"/>
      <c r="E220" s="77" t="s">
        <v>75</v>
      </c>
      <c r="F220" s="78">
        <f>F221</f>
        <v>9350</v>
      </c>
      <c r="G220" s="78">
        <f>G221</f>
        <v>3000</v>
      </c>
      <c r="H220" s="78">
        <f t="shared" si="6"/>
        <v>12350</v>
      </c>
    </row>
    <row r="221" spans="2:8" x14ac:dyDescent="0.25">
      <c r="B221" s="80"/>
      <c r="C221" s="80"/>
      <c r="D221" s="80">
        <v>343</v>
      </c>
      <c r="E221" s="80" t="s">
        <v>77</v>
      </c>
      <c r="F221" s="81">
        <v>9350</v>
      </c>
      <c r="G221" s="81">
        <v>3000</v>
      </c>
      <c r="H221" s="81">
        <f t="shared" si="6"/>
        <v>12350</v>
      </c>
    </row>
    <row r="222" spans="2:8" ht="26.25" x14ac:dyDescent="0.25">
      <c r="B222" s="77">
        <v>4</v>
      </c>
      <c r="C222" s="77"/>
      <c r="D222" s="77"/>
      <c r="E222" s="105" t="s">
        <v>86</v>
      </c>
      <c r="F222" s="78">
        <f>F223+F225</f>
        <v>94500</v>
      </c>
      <c r="G222" s="78">
        <f>G223+G225</f>
        <v>0</v>
      </c>
      <c r="H222" s="78">
        <f>H223+H225</f>
        <v>94500</v>
      </c>
    </row>
    <row r="223" spans="2:8" ht="39" x14ac:dyDescent="0.25">
      <c r="B223" s="80"/>
      <c r="C223" s="77">
        <v>41</v>
      </c>
      <c r="D223" s="77"/>
      <c r="E223" s="105" t="s">
        <v>88</v>
      </c>
      <c r="F223" s="78">
        <f>F224</f>
        <v>0</v>
      </c>
      <c r="G223" s="78"/>
      <c r="H223" s="78">
        <f>F223+G223</f>
        <v>0</v>
      </c>
    </row>
    <row r="224" spans="2:8" x14ac:dyDescent="0.25">
      <c r="B224" s="80"/>
      <c r="C224" s="77"/>
      <c r="D224" s="80">
        <v>411</v>
      </c>
      <c r="E224" s="106" t="s">
        <v>144</v>
      </c>
      <c r="F224" s="81"/>
      <c r="G224" s="78"/>
      <c r="H224" s="78">
        <f>F224+G224</f>
        <v>0</v>
      </c>
    </row>
    <row r="225" spans="2:8" ht="39" x14ac:dyDescent="0.25">
      <c r="B225" s="80"/>
      <c r="C225" s="77">
        <v>42</v>
      </c>
      <c r="D225" s="80"/>
      <c r="E225" s="107" t="s">
        <v>145</v>
      </c>
      <c r="F225" s="78">
        <f>F226+F227</f>
        <v>94500</v>
      </c>
      <c r="G225" s="78">
        <f>G226+G227</f>
        <v>0</v>
      </c>
      <c r="H225" s="78">
        <f>F225+G225</f>
        <v>94500</v>
      </c>
    </row>
    <row r="226" spans="2:8" x14ac:dyDescent="0.25">
      <c r="B226" s="80"/>
      <c r="C226" s="80"/>
      <c r="D226" s="80">
        <v>422</v>
      </c>
      <c r="E226" s="108" t="s">
        <v>93</v>
      </c>
      <c r="F226" s="81">
        <v>64500</v>
      </c>
      <c r="G226" s="81"/>
      <c r="H226" s="81">
        <f>F226+G226</f>
        <v>64500</v>
      </c>
    </row>
    <row r="227" spans="2:8" x14ac:dyDescent="0.25">
      <c r="B227" s="80"/>
      <c r="C227" s="80"/>
      <c r="D227" s="80">
        <v>426</v>
      </c>
      <c r="E227" s="108" t="s">
        <v>94</v>
      </c>
      <c r="F227" s="81">
        <v>30000</v>
      </c>
      <c r="G227" s="81"/>
      <c r="H227" s="81">
        <f>F227+G227</f>
        <v>30000</v>
      </c>
    </row>
    <row r="228" spans="2:8" ht="26.25" x14ac:dyDescent="0.25">
      <c r="B228" s="84"/>
      <c r="C228" s="84"/>
      <c r="D228" s="85"/>
      <c r="E228" s="109" t="s">
        <v>146</v>
      </c>
      <c r="F228" s="72">
        <f>F231</f>
        <v>136348</v>
      </c>
      <c r="G228" s="72">
        <f>G231</f>
        <v>0</v>
      </c>
      <c r="H228" s="72">
        <f>H231</f>
        <v>136348</v>
      </c>
    </row>
    <row r="229" spans="2:8" x14ac:dyDescent="0.25">
      <c r="B229" s="84"/>
      <c r="C229" s="84"/>
      <c r="D229" s="85"/>
      <c r="E229" s="110" t="s">
        <v>137</v>
      </c>
      <c r="F229" s="111">
        <v>130000</v>
      </c>
      <c r="G229" s="111"/>
      <c r="H229" s="111">
        <v>130000</v>
      </c>
    </row>
    <row r="230" spans="2:8" x14ac:dyDescent="0.25">
      <c r="B230" s="84"/>
      <c r="C230" s="84"/>
      <c r="D230" s="85"/>
      <c r="E230" s="112" t="s">
        <v>131</v>
      </c>
      <c r="F230" s="113">
        <v>6348</v>
      </c>
      <c r="G230" s="50"/>
      <c r="H230" s="114">
        <v>6348</v>
      </c>
    </row>
    <row r="231" spans="2:8" x14ac:dyDescent="0.25">
      <c r="B231" s="77">
        <v>3</v>
      </c>
      <c r="C231" s="77"/>
      <c r="D231" s="77"/>
      <c r="E231" s="77" t="s">
        <v>61</v>
      </c>
      <c r="F231" s="78">
        <f>F232</f>
        <v>136348</v>
      </c>
      <c r="G231" s="78">
        <f>G232</f>
        <v>0</v>
      </c>
      <c r="H231" s="78">
        <f>H232</f>
        <v>136348</v>
      </c>
    </row>
    <row r="232" spans="2:8" x14ac:dyDescent="0.25">
      <c r="B232" s="77"/>
      <c r="C232" s="77">
        <v>32</v>
      </c>
      <c r="D232" s="77"/>
      <c r="E232" s="77" t="s">
        <v>68</v>
      </c>
      <c r="F232" s="78">
        <f>F234+F235+F233</f>
        <v>136348</v>
      </c>
      <c r="G232" s="78">
        <f>G233+G234+G235</f>
        <v>0</v>
      </c>
      <c r="H232" s="78">
        <f>F232+G232</f>
        <v>136348</v>
      </c>
    </row>
    <row r="233" spans="2:8" x14ac:dyDescent="0.25">
      <c r="B233" s="77"/>
      <c r="C233" s="77"/>
      <c r="D233" s="80">
        <v>322</v>
      </c>
      <c r="E233" s="80" t="s">
        <v>70</v>
      </c>
      <c r="F233" s="81">
        <v>3000</v>
      </c>
      <c r="G233" s="78"/>
      <c r="H233" s="81">
        <f>F233+G233</f>
        <v>3000</v>
      </c>
    </row>
    <row r="234" spans="2:8" x14ac:dyDescent="0.25">
      <c r="B234" s="80"/>
      <c r="C234" s="80"/>
      <c r="D234" s="80">
        <v>323</v>
      </c>
      <c r="E234" s="80" t="s">
        <v>72</v>
      </c>
      <c r="F234" s="81">
        <v>130000</v>
      </c>
      <c r="G234" s="81"/>
      <c r="H234" s="81">
        <f>F234+G234</f>
        <v>130000</v>
      </c>
    </row>
    <row r="235" spans="2:8" x14ac:dyDescent="0.25">
      <c r="B235" s="80"/>
      <c r="C235" s="80"/>
      <c r="D235" s="80">
        <v>329</v>
      </c>
      <c r="E235" s="80" t="s">
        <v>74</v>
      </c>
      <c r="F235" s="81">
        <v>3348</v>
      </c>
      <c r="G235" s="81"/>
      <c r="H235" s="81">
        <f>F235+G235</f>
        <v>3348</v>
      </c>
    </row>
    <row r="236" spans="2:8" ht="26.25" x14ac:dyDescent="0.25">
      <c r="B236" s="90"/>
      <c r="C236" s="90"/>
      <c r="D236" s="115"/>
      <c r="E236" s="89" t="s">
        <v>147</v>
      </c>
      <c r="F236" s="72">
        <f>F239</f>
        <v>43870</v>
      </c>
      <c r="G236" s="72">
        <f>G239</f>
        <v>2663.41</v>
      </c>
      <c r="H236" s="72">
        <f>H239</f>
        <v>46533.41</v>
      </c>
    </row>
    <row r="237" spans="2:8" x14ac:dyDescent="0.25">
      <c r="B237" s="90"/>
      <c r="C237" s="90"/>
      <c r="D237" s="115"/>
      <c r="E237" s="110" t="s">
        <v>131</v>
      </c>
      <c r="F237" s="116"/>
      <c r="G237" s="116"/>
      <c r="H237" s="116">
        <v>13820.41</v>
      </c>
    </row>
    <row r="238" spans="2:8" x14ac:dyDescent="0.25">
      <c r="B238" s="90"/>
      <c r="C238" s="90"/>
      <c r="D238" s="115"/>
      <c r="E238" s="112" t="s">
        <v>137</v>
      </c>
      <c r="F238" s="117">
        <v>43870</v>
      </c>
      <c r="G238" s="118"/>
      <c r="H238" s="119">
        <v>32713</v>
      </c>
    </row>
    <row r="239" spans="2:8" x14ac:dyDescent="0.25">
      <c r="B239" s="77">
        <v>3</v>
      </c>
      <c r="C239" s="77"/>
      <c r="D239" s="77"/>
      <c r="E239" s="77" t="s">
        <v>61</v>
      </c>
      <c r="F239" s="78">
        <f>F240+F243</f>
        <v>43870</v>
      </c>
      <c r="G239" s="78">
        <f>G240+G243</f>
        <v>2663.41</v>
      </c>
      <c r="H239" s="78">
        <f>H240+H243</f>
        <v>46533.41</v>
      </c>
    </row>
    <row r="240" spans="2:8" x14ac:dyDescent="0.25">
      <c r="B240" s="77"/>
      <c r="C240" s="77">
        <v>31</v>
      </c>
      <c r="D240" s="77"/>
      <c r="E240" s="77" t="s">
        <v>63</v>
      </c>
      <c r="F240" s="78">
        <f>F241+F242</f>
        <v>40845</v>
      </c>
      <c r="G240" s="78">
        <f>G241+G242</f>
        <v>1795</v>
      </c>
      <c r="H240" s="78">
        <f t="shared" ref="H240:H245" si="7">F240+G240</f>
        <v>42640</v>
      </c>
    </row>
    <row r="241" spans="2:8" x14ac:dyDescent="0.25">
      <c r="B241" s="80"/>
      <c r="C241" s="80"/>
      <c r="D241" s="80">
        <v>311</v>
      </c>
      <c r="E241" s="80" t="s">
        <v>143</v>
      </c>
      <c r="F241" s="81">
        <v>35065</v>
      </c>
      <c r="G241" s="81">
        <v>1535</v>
      </c>
      <c r="H241" s="81">
        <f t="shared" si="7"/>
        <v>36600</v>
      </c>
    </row>
    <row r="242" spans="2:8" x14ac:dyDescent="0.25">
      <c r="B242" s="80"/>
      <c r="C242" s="80"/>
      <c r="D242" s="80">
        <v>313</v>
      </c>
      <c r="E242" s="80" t="s">
        <v>67</v>
      </c>
      <c r="F242" s="81">
        <v>5780</v>
      </c>
      <c r="G242" s="81">
        <v>260</v>
      </c>
      <c r="H242" s="81">
        <f t="shared" si="7"/>
        <v>6040</v>
      </c>
    </row>
    <row r="243" spans="2:8" x14ac:dyDescent="0.25">
      <c r="B243" s="77"/>
      <c r="C243" s="77">
        <v>32</v>
      </c>
      <c r="D243" s="77"/>
      <c r="E243" s="77" t="s">
        <v>68</v>
      </c>
      <c r="F243" s="78">
        <f>F245+F244</f>
        <v>3025</v>
      </c>
      <c r="G243" s="78">
        <f>G244+G245</f>
        <v>868.41</v>
      </c>
      <c r="H243" s="78">
        <f t="shared" si="7"/>
        <v>3893.41</v>
      </c>
    </row>
    <row r="244" spans="2:8" x14ac:dyDescent="0.25">
      <c r="B244" s="77"/>
      <c r="C244" s="77"/>
      <c r="D244" s="80">
        <v>321</v>
      </c>
      <c r="E244" s="80" t="s">
        <v>69</v>
      </c>
      <c r="F244" s="81">
        <v>2525</v>
      </c>
      <c r="G244" s="81">
        <v>785</v>
      </c>
      <c r="H244" s="81">
        <f t="shared" si="7"/>
        <v>3310</v>
      </c>
    </row>
    <row r="245" spans="2:8" x14ac:dyDescent="0.25">
      <c r="B245" s="80"/>
      <c r="C245" s="80"/>
      <c r="D245" s="80">
        <v>322</v>
      </c>
      <c r="E245" s="80" t="s">
        <v>70</v>
      </c>
      <c r="F245" s="81">
        <v>500</v>
      </c>
      <c r="G245" s="81">
        <v>83.41</v>
      </c>
      <c r="H245" s="81">
        <f t="shared" si="7"/>
        <v>583.41</v>
      </c>
    </row>
    <row r="246" spans="2:8" ht="39" x14ac:dyDescent="0.25">
      <c r="B246" s="84"/>
      <c r="C246" s="84"/>
      <c r="D246" s="85"/>
      <c r="E246" s="89" t="s">
        <v>148</v>
      </c>
      <c r="F246" s="72">
        <f>F249+F252</f>
        <v>108000</v>
      </c>
      <c r="G246" s="72">
        <f>G249+G252</f>
        <v>0</v>
      </c>
      <c r="H246" s="72">
        <f>H249+H252</f>
        <v>108000</v>
      </c>
    </row>
    <row r="247" spans="2:8" x14ac:dyDescent="0.25">
      <c r="B247" s="84"/>
      <c r="C247" s="84"/>
      <c r="D247" s="85"/>
      <c r="E247" s="86" t="s">
        <v>131</v>
      </c>
      <c r="F247" s="93">
        <v>16000</v>
      </c>
      <c r="G247" s="81"/>
      <c r="H247" s="81">
        <v>81050</v>
      </c>
    </row>
    <row r="248" spans="2:8" x14ac:dyDescent="0.25">
      <c r="B248" s="84"/>
      <c r="C248" s="84"/>
      <c r="D248" s="85"/>
      <c r="E248" s="86" t="s">
        <v>137</v>
      </c>
      <c r="F248" s="93"/>
      <c r="G248" s="81"/>
      <c r="H248" s="93">
        <v>26950</v>
      </c>
    </row>
    <row r="249" spans="2:8" x14ac:dyDescent="0.25">
      <c r="B249" s="77">
        <v>3</v>
      </c>
      <c r="C249" s="77"/>
      <c r="D249" s="77"/>
      <c r="E249" s="77" t="s">
        <v>61</v>
      </c>
      <c r="F249" s="78">
        <f>F250</f>
        <v>38000</v>
      </c>
      <c r="G249" s="78">
        <f>G250</f>
        <v>0</v>
      </c>
      <c r="H249" s="78">
        <f>H250</f>
        <v>38000</v>
      </c>
    </row>
    <row r="250" spans="2:8" x14ac:dyDescent="0.25">
      <c r="B250" s="77"/>
      <c r="C250" s="77">
        <v>32</v>
      </c>
      <c r="D250" s="77"/>
      <c r="E250" s="77" t="s">
        <v>68</v>
      </c>
      <c r="F250" s="78">
        <f>F251</f>
        <v>38000</v>
      </c>
      <c r="G250" s="78">
        <f>G251</f>
        <v>0</v>
      </c>
      <c r="H250" s="78">
        <f>F250+G250</f>
        <v>38000</v>
      </c>
    </row>
    <row r="251" spans="2:8" x14ac:dyDescent="0.25">
      <c r="B251" s="80"/>
      <c r="C251" s="80"/>
      <c r="D251" s="80">
        <v>323</v>
      </c>
      <c r="E251" s="80" t="s">
        <v>72</v>
      </c>
      <c r="F251" s="81">
        <v>38000</v>
      </c>
      <c r="G251" s="81"/>
      <c r="H251" s="81">
        <f>F251+G251</f>
        <v>38000</v>
      </c>
    </row>
    <row r="252" spans="2:8" ht="26.25" x14ac:dyDescent="0.25">
      <c r="B252" s="77">
        <v>4</v>
      </c>
      <c r="C252" s="77"/>
      <c r="D252" s="77"/>
      <c r="E252" s="105" t="s">
        <v>86</v>
      </c>
      <c r="F252" s="78">
        <f>F253</f>
        <v>70000</v>
      </c>
      <c r="G252" s="78">
        <f>G253</f>
        <v>0</v>
      </c>
      <c r="H252" s="78">
        <f>F252+G252</f>
        <v>70000</v>
      </c>
    </row>
    <row r="253" spans="2:8" ht="26.25" x14ac:dyDescent="0.25">
      <c r="B253" s="77"/>
      <c r="C253" s="77">
        <v>45</v>
      </c>
      <c r="D253" s="77"/>
      <c r="E253" s="105" t="s">
        <v>95</v>
      </c>
      <c r="F253" s="78">
        <f>F254</f>
        <v>70000</v>
      </c>
      <c r="G253" s="78">
        <f>G254</f>
        <v>0</v>
      </c>
      <c r="H253" s="78">
        <f>F253+G253</f>
        <v>70000</v>
      </c>
    </row>
    <row r="254" spans="2:8" ht="26.25" x14ac:dyDescent="0.25">
      <c r="B254" s="80"/>
      <c r="C254" s="80"/>
      <c r="D254" s="80">
        <v>453</v>
      </c>
      <c r="E254" s="106" t="s">
        <v>149</v>
      </c>
      <c r="F254" s="81">
        <v>70000</v>
      </c>
      <c r="G254" s="81"/>
      <c r="H254" s="81">
        <f>F254+G254</f>
        <v>70000</v>
      </c>
    </row>
    <row r="255" spans="2:8" x14ac:dyDescent="0.25">
      <c r="B255" s="84"/>
      <c r="C255" s="84"/>
      <c r="D255" s="85"/>
      <c r="E255" s="89" t="s">
        <v>150</v>
      </c>
      <c r="F255" s="72">
        <f>F257</f>
        <v>20000</v>
      </c>
      <c r="G255" s="72">
        <f>G257</f>
        <v>0</v>
      </c>
      <c r="H255" s="72">
        <f>H257</f>
        <v>20000</v>
      </c>
    </row>
    <row r="256" spans="2:8" x14ac:dyDescent="0.25">
      <c r="B256" s="84"/>
      <c r="C256" s="84"/>
      <c r="D256" s="85"/>
      <c r="E256" s="86" t="s">
        <v>131</v>
      </c>
      <c r="F256" s="87">
        <v>20000</v>
      </c>
      <c r="G256" s="81"/>
      <c r="H256" s="81">
        <v>20000</v>
      </c>
    </row>
    <row r="257" spans="2:8" x14ac:dyDescent="0.25">
      <c r="B257" s="77">
        <v>3</v>
      </c>
      <c r="C257" s="77"/>
      <c r="D257" s="77"/>
      <c r="E257" s="77" t="s">
        <v>61</v>
      </c>
      <c r="F257" s="78">
        <f>F258</f>
        <v>20000</v>
      </c>
      <c r="G257" s="78"/>
      <c r="H257" s="79">
        <f>F257+G257</f>
        <v>20000</v>
      </c>
    </row>
    <row r="258" spans="2:8" x14ac:dyDescent="0.25">
      <c r="B258" s="77"/>
      <c r="C258" s="77">
        <v>32</v>
      </c>
      <c r="D258" s="77"/>
      <c r="E258" s="77" t="s">
        <v>68</v>
      </c>
      <c r="F258" s="78">
        <f>F259</f>
        <v>20000</v>
      </c>
      <c r="G258" s="81"/>
      <c r="H258" s="81">
        <f>F258+G258</f>
        <v>20000</v>
      </c>
    </row>
    <row r="259" spans="2:8" x14ac:dyDescent="0.25">
      <c r="B259" s="80"/>
      <c r="C259" s="80"/>
      <c r="D259" s="80">
        <v>323</v>
      </c>
      <c r="E259" s="80" t="s">
        <v>72</v>
      </c>
      <c r="F259" s="81">
        <v>20000</v>
      </c>
      <c r="G259" s="81"/>
      <c r="H259" s="81">
        <f>F259+G259</f>
        <v>20000</v>
      </c>
    </row>
    <row r="260" spans="2:8" ht="26.25" x14ac:dyDescent="0.25">
      <c r="B260" s="120"/>
      <c r="C260" s="120"/>
      <c r="D260" s="115"/>
      <c r="E260" s="89" t="s">
        <v>151</v>
      </c>
      <c r="F260" s="72">
        <f>F262</f>
        <v>13000</v>
      </c>
      <c r="G260" s="72">
        <f>G262</f>
        <v>0</v>
      </c>
      <c r="H260" s="72">
        <f>H262</f>
        <v>13000</v>
      </c>
    </row>
    <row r="261" spans="2:8" x14ac:dyDescent="0.25">
      <c r="B261" s="120"/>
      <c r="C261" s="120"/>
      <c r="D261" s="115"/>
      <c r="E261" s="86" t="s">
        <v>131</v>
      </c>
      <c r="F261" s="93">
        <v>13000</v>
      </c>
      <c r="G261" s="81"/>
      <c r="H261" s="81">
        <v>13000</v>
      </c>
    </row>
    <row r="262" spans="2:8" x14ac:dyDescent="0.25">
      <c r="B262" s="77">
        <v>3</v>
      </c>
      <c r="C262" s="77"/>
      <c r="D262" s="80"/>
      <c r="E262" s="105" t="s">
        <v>61</v>
      </c>
      <c r="F262" s="78">
        <f>F263</f>
        <v>13000</v>
      </c>
      <c r="G262" s="78">
        <f>G263</f>
        <v>0</v>
      </c>
      <c r="H262" s="78">
        <f>H263</f>
        <v>13000</v>
      </c>
    </row>
    <row r="263" spans="2:8" x14ac:dyDescent="0.25">
      <c r="B263" s="77"/>
      <c r="C263" s="77">
        <v>32</v>
      </c>
      <c r="D263" s="80"/>
      <c r="E263" s="105" t="s">
        <v>68</v>
      </c>
      <c r="F263" s="78">
        <f>F264</f>
        <v>13000</v>
      </c>
      <c r="G263" s="78"/>
      <c r="H263" s="78">
        <f>F263+G263</f>
        <v>13000</v>
      </c>
    </row>
    <row r="264" spans="2:8" x14ac:dyDescent="0.25">
      <c r="B264" s="121"/>
      <c r="C264" s="121"/>
      <c r="D264" s="80">
        <v>323</v>
      </c>
      <c r="E264" s="106" t="s">
        <v>72</v>
      </c>
      <c r="F264" s="81">
        <v>13000</v>
      </c>
      <c r="G264" s="81"/>
      <c r="H264" s="81">
        <f>F264+G264</f>
        <v>13000</v>
      </c>
    </row>
    <row r="265" spans="2:8" ht="26.25" x14ac:dyDescent="0.25">
      <c r="B265" s="120"/>
      <c r="C265" s="120"/>
      <c r="D265" s="90"/>
      <c r="E265" s="122" t="s">
        <v>152</v>
      </c>
      <c r="F265" s="92">
        <f>F267</f>
        <v>4500</v>
      </c>
      <c r="G265" s="92">
        <f>G267</f>
        <v>0</v>
      </c>
      <c r="H265" s="92">
        <f>H267</f>
        <v>4500</v>
      </c>
    </row>
    <row r="266" spans="2:8" x14ac:dyDescent="0.25">
      <c r="B266" s="120"/>
      <c r="C266" s="120"/>
      <c r="D266" s="90"/>
      <c r="E266" s="123" t="s">
        <v>131</v>
      </c>
      <c r="F266" s="124">
        <v>4500</v>
      </c>
      <c r="G266" s="81"/>
      <c r="H266" s="81">
        <v>4500</v>
      </c>
    </row>
    <row r="267" spans="2:8" x14ac:dyDescent="0.25">
      <c r="B267" s="77">
        <v>3</v>
      </c>
      <c r="C267" s="77"/>
      <c r="D267" s="80"/>
      <c r="E267" s="105" t="s">
        <v>61</v>
      </c>
      <c r="F267" s="78">
        <f>F268</f>
        <v>4500</v>
      </c>
      <c r="G267" s="78">
        <f>G268</f>
        <v>0</v>
      </c>
      <c r="H267" s="78">
        <f>H268</f>
        <v>4500</v>
      </c>
    </row>
    <row r="268" spans="2:8" x14ac:dyDescent="0.25">
      <c r="B268" s="121"/>
      <c r="C268" s="77">
        <v>32</v>
      </c>
      <c r="D268" s="80"/>
      <c r="E268" s="105" t="s">
        <v>68</v>
      </c>
      <c r="F268" s="78">
        <f>F269</f>
        <v>4500</v>
      </c>
      <c r="G268" s="78"/>
      <c r="H268" s="78">
        <f>F268+G268</f>
        <v>4500</v>
      </c>
    </row>
    <row r="269" spans="2:8" x14ac:dyDescent="0.25">
      <c r="B269" s="125"/>
      <c r="C269" s="125"/>
      <c r="D269" s="126">
        <v>323</v>
      </c>
      <c r="E269" s="106" t="s">
        <v>72</v>
      </c>
      <c r="F269" s="81">
        <v>4500</v>
      </c>
      <c r="G269" s="81"/>
      <c r="H269" s="81">
        <f>F269+G269</f>
        <v>4500</v>
      </c>
    </row>
    <row r="270" spans="2:8" ht="26.25" x14ac:dyDescent="0.25">
      <c r="B270" s="127"/>
      <c r="C270" s="127"/>
      <c r="D270" s="128"/>
      <c r="E270" s="129" t="s">
        <v>153</v>
      </c>
      <c r="F270" s="92">
        <f>F272</f>
        <v>10000</v>
      </c>
      <c r="G270" s="92">
        <f>G272</f>
        <v>0</v>
      </c>
      <c r="H270" s="92">
        <f>H272</f>
        <v>10000</v>
      </c>
    </row>
    <row r="271" spans="2:8" x14ac:dyDescent="0.25">
      <c r="B271" s="130"/>
      <c r="C271" s="130"/>
      <c r="D271" s="131"/>
      <c r="E271" s="132" t="s">
        <v>131</v>
      </c>
      <c r="F271" s="124">
        <v>10000</v>
      </c>
      <c r="G271" s="81"/>
      <c r="H271" s="81">
        <v>10000</v>
      </c>
    </row>
    <row r="272" spans="2:8" x14ac:dyDescent="0.25">
      <c r="B272" s="133">
        <v>3</v>
      </c>
      <c r="C272" s="133"/>
      <c r="D272" s="108"/>
      <c r="E272" s="105" t="s">
        <v>61</v>
      </c>
      <c r="F272" s="78">
        <f>F273</f>
        <v>10000</v>
      </c>
      <c r="G272" s="78">
        <f>G273</f>
        <v>0</v>
      </c>
      <c r="H272" s="78">
        <f>H273</f>
        <v>10000</v>
      </c>
    </row>
    <row r="273" spans="2:8" x14ac:dyDescent="0.25">
      <c r="B273" s="77"/>
      <c r="C273" s="77">
        <v>32</v>
      </c>
      <c r="D273" s="80"/>
      <c r="E273" s="105" t="s">
        <v>68</v>
      </c>
      <c r="F273" s="78">
        <f>F274</f>
        <v>10000</v>
      </c>
      <c r="G273" s="78"/>
      <c r="H273" s="78">
        <f>F273+G273</f>
        <v>10000</v>
      </c>
    </row>
    <row r="274" spans="2:8" x14ac:dyDescent="0.25">
      <c r="B274" s="121"/>
      <c r="C274" s="121"/>
      <c r="D274" s="80">
        <v>323</v>
      </c>
      <c r="E274" s="106" t="s">
        <v>72</v>
      </c>
      <c r="F274" s="81">
        <v>10000</v>
      </c>
      <c r="G274" s="81"/>
      <c r="H274" s="81">
        <f>F274+G274</f>
        <v>10000</v>
      </c>
    </row>
    <row r="275" spans="2:8" ht="64.5" x14ac:dyDescent="0.25">
      <c r="B275" s="127"/>
      <c r="C275" s="127"/>
      <c r="D275" s="128"/>
      <c r="E275" s="129" t="s">
        <v>154</v>
      </c>
      <c r="F275" s="92">
        <f>F277</f>
        <v>9000</v>
      </c>
      <c r="G275" s="92">
        <f>G277</f>
        <v>0</v>
      </c>
      <c r="H275" s="92">
        <f>H277</f>
        <v>9000</v>
      </c>
    </row>
    <row r="276" spans="2:8" x14ac:dyDescent="0.25">
      <c r="B276" s="130"/>
      <c r="C276" s="130"/>
      <c r="D276" s="131"/>
      <c r="E276" s="132" t="s">
        <v>131</v>
      </c>
      <c r="F276" s="124">
        <v>0</v>
      </c>
      <c r="G276" s="81"/>
      <c r="H276" s="81">
        <v>9000</v>
      </c>
    </row>
    <row r="277" spans="2:8" x14ac:dyDescent="0.25">
      <c r="B277" s="133">
        <v>3</v>
      </c>
      <c r="C277" s="133"/>
      <c r="D277" s="108"/>
      <c r="E277" s="105" t="s">
        <v>61</v>
      </c>
      <c r="F277" s="78">
        <f>F278</f>
        <v>9000</v>
      </c>
      <c r="G277" s="78">
        <f>G278</f>
        <v>0</v>
      </c>
      <c r="H277" s="78">
        <f>H278</f>
        <v>9000</v>
      </c>
    </row>
    <row r="278" spans="2:8" x14ac:dyDescent="0.25">
      <c r="B278" s="77"/>
      <c r="C278" s="77">
        <v>32</v>
      </c>
      <c r="D278" s="80"/>
      <c r="E278" s="105" t="s">
        <v>68</v>
      </c>
      <c r="F278" s="78">
        <f>F279</f>
        <v>9000</v>
      </c>
      <c r="G278" s="78">
        <f>G279</f>
        <v>0</v>
      </c>
      <c r="H278" s="78">
        <f>F278+G278</f>
        <v>9000</v>
      </c>
    </row>
    <row r="279" spans="2:8" x14ac:dyDescent="0.25">
      <c r="B279" s="121"/>
      <c r="C279" s="121"/>
      <c r="D279" s="80">
        <v>323</v>
      </c>
      <c r="E279" s="106" t="s">
        <v>72</v>
      </c>
      <c r="F279" s="81">
        <v>9000</v>
      </c>
      <c r="G279" s="81"/>
      <c r="H279" s="81">
        <f>F279+G279</f>
        <v>9000</v>
      </c>
    </row>
    <row r="280" spans="2:8" x14ac:dyDescent="0.25">
      <c r="B280" s="127"/>
      <c r="C280" s="127"/>
      <c r="D280" s="128"/>
      <c r="E280" s="129" t="s">
        <v>155</v>
      </c>
      <c r="F280" s="92">
        <f>F282</f>
        <v>0</v>
      </c>
      <c r="G280" s="92">
        <f>G282</f>
        <v>20000</v>
      </c>
      <c r="H280" s="92">
        <f>H282</f>
        <v>20000</v>
      </c>
    </row>
    <row r="281" spans="2:8" x14ac:dyDescent="0.25">
      <c r="B281" s="130"/>
      <c r="C281" s="130"/>
      <c r="D281" s="131"/>
      <c r="E281" s="132" t="s">
        <v>131</v>
      </c>
      <c r="F281" s="124"/>
      <c r="G281" s="81"/>
      <c r="H281" s="81">
        <v>20000</v>
      </c>
    </row>
    <row r="282" spans="2:8" x14ac:dyDescent="0.25">
      <c r="B282" s="133">
        <v>3</v>
      </c>
      <c r="C282" s="133"/>
      <c r="D282" s="108"/>
      <c r="E282" s="105" t="s">
        <v>61</v>
      </c>
      <c r="F282" s="78">
        <f>F283</f>
        <v>0</v>
      </c>
      <c r="G282" s="78">
        <f>G283</f>
        <v>20000</v>
      </c>
      <c r="H282" s="78">
        <f>H283</f>
        <v>20000</v>
      </c>
    </row>
    <row r="283" spans="2:8" x14ac:dyDescent="0.25">
      <c r="B283" s="77"/>
      <c r="C283" s="77">
        <v>32</v>
      </c>
      <c r="D283" s="80"/>
      <c r="E283" s="105" t="s">
        <v>68</v>
      </c>
      <c r="F283" s="78">
        <f>F284</f>
        <v>0</v>
      </c>
      <c r="G283" s="78">
        <f>G284</f>
        <v>20000</v>
      </c>
      <c r="H283" s="78">
        <f>F283+G283</f>
        <v>20000</v>
      </c>
    </row>
    <row r="284" spans="2:8" x14ac:dyDescent="0.25">
      <c r="B284" s="121"/>
      <c r="C284" s="121"/>
      <c r="D284" s="80">
        <v>323</v>
      </c>
      <c r="E284" s="106" t="s">
        <v>72</v>
      </c>
      <c r="F284" s="81"/>
      <c r="G284" s="81">
        <v>20000</v>
      </c>
      <c r="H284" s="81">
        <f>F284+G284</f>
        <v>20000</v>
      </c>
    </row>
    <row r="285" spans="2:8" ht="25.5" x14ac:dyDescent="0.25">
      <c r="B285" s="97"/>
      <c r="C285" s="97"/>
      <c r="D285" s="97"/>
      <c r="E285" s="134" t="s">
        <v>156</v>
      </c>
      <c r="F285" s="99">
        <f>F287</f>
        <v>227500</v>
      </c>
      <c r="G285" s="99">
        <f>G287</f>
        <v>10000</v>
      </c>
      <c r="H285" s="99">
        <f>H287</f>
        <v>237500</v>
      </c>
    </row>
    <row r="286" spans="2:8" ht="25.5" x14ac:dyDescent="0.25">
      <c r="B286" s="26"/>
      <c r="C286" s="26"/>
      <c r="D286" s="26"/>
      <c r="E286" s="42" t="s">
        <v>157</v>
      </c>
      <c r="F286" s="78"/>
      <c r="G286" s="78"/>
      <c r="H286" s="78"/>
    </row>
    <row r="287" spans="2:8" ht="25.5" x14ac:dyDescent="0.25">
      <c r="B287" s="101"/>
      <c r="C287" s="101"/>
      <c r="D287" s="101"/>
      <c r="E287" s="135" t="s">
        <v>158</v>
      </c>
      <c r="F287" s="103">
        <f>F288+F293+F302+F307</f>
        <v>227500</v>
      </c>
      <c r="G287" s="103">
        <f>G288+G293+G302+G307</f>
        <v>10000</v>
      </c>
      <c r="H287" s="103">
        <f>H288+H293+H302+H307</f>
        <v>237500</v>
      </c>
    </row>
    <row r="288" spans="2:8" x14ac:dyDescent="0.25">
      <c r="B288" s="39"/>
      <c r="C288" s="39"/>
      <c r="D288" s="136"/>
      <c r="E288" s="137" t="s">
        <v>159</v>
      </c>
      <c r="F288" s="72">
        <f>F290</f>
        <v>10000</v>
      </c>
      <c r="G288" s="72">
        <f>G290</f>
        <v>0</v>
      </c>
      <c r="H288" s="72">
        <f>H290</f>
        <v>10000</v>
      </c>
    </row>
    <row r="289" spans="2:8" x14ac:dyDescent="0.25">
      <c r="B289" s="39"/>
      <c r="C289" s="39"/>
      <c r="D289" s="136"/>
      <c r="E289" s="86" t="s">
        <v>131</v>
      </c>
      <c r="F289" s="74">
        <v>10000</v>
      </c>
      <c r="G289" s="75"/>
      <c r="H289" s="76">
        <v>10000</v>
      </c>
    </row>
    <row r="290" spans="2:8" x14ac:dyDescent="0.25">
      <c r="B290" s="77">
        <v>3</v>
      </c>
      <c r="C290" s="77"/>
      <c r="D290" s="77"/>
      <c r="E290" s="77" t="s">
        <v>61</v>
      </c>
      <c r="F290" s="78">
        <f>F291</f>
        <v>10000</v>
      </c>
      <c r="G290" s="78">
        <f>G291</f>
        <v>0</v>
      </c>
      <c r="H290" s="78">
        <f>F290+G290</f>
        <v>10000</v>
      </c>
    </row>
    <row r="291" spans="2:8" x14ac:dyDescent="0.25">
      <c r="B291" s="77"/>
      <c r="C291" s="77">
        <v>38</v>
      </c>
      <c r="D291" s="77"/>
      <c r="E291" s="77" t="s">
        <v>84</v>
      </c>
      <c r="F291" s="78">
        <f>F292</f>
        <v>10000</v>
      </c>
      <c r="G291" s="78"/>
      <c r="H291" s="78">
        <f>F291+G291</f>
        <v>10000</v>
      </c>
    </row>
    <row r="292" spans="2:8" x14ac:dyDescent="0.25">
      <c r="B292" s="121"/>
      <c r="C292" s="121"/>
      <c r="D292" s="80">
        <v>381</v>
      </c>
      <c r="E292" s="106" t="s">
        <v>54</v>
      </c>
      <c r="F292" s="81">
        <v>10000</v>
      </c>
      <c r="G292" s="81"/>
      <c r="H292" s="81">
        <f>F292+G292</f>
        <v>10000</v>
      </c>
    </row>
    <row r="293" spans="2:8" x14ac:dyDescent="0.25">
      <c r="B293" s="39"/>
      <c r="C293" s="39"/>
      <c r="D293" s="136"/>
      <c r="E293" s="137" t="s">
        <v>160</v>
      </c>
      <c r="F293" s="72">
        <f>F296</f>
        <v>209000</v>
      </c>
      <c r="G293" s="72">
        <f>G296</f>
        <v>10000</v>
      </c>
      <c r="H293" s="72">
        <f>H296</f>
        <v>219000</v>
      </c>
    </row>
    <row r="294" spans="2:8" x14ac:dyDescent="0.25">
      <c r="B294" s="39"/>
      <c r="C294" s="39"/>
      <c r="D294" s="136"/>
      <c r="E294" s="86" t="s">
        <v>142</v>
      </c>
      <c r="F294" s="111">
        <v>159000</v>
      </c>
      <c r="G294" s="75"/>
      <c r="H294" s="75">
        <v>179000</v>
      </c>
    </row>
    <row r="295" spans="2:8" x14ac:dyDescent="0.25">
      <c r="B295" s="39"/>
      <c r="C295" s="39"/>
      <c r="D295" s="136"/>
      <c r="E295" s="86" t="s">
        <v>137</v>
      </c>
      <c r="F295" s="75">
        <v>50000</v>
      </c>
      <c r="G295" s="75"/>
      <c r="H295" s="111">
        <v>40000</v>
      </c>
    </row>
    <row r="296" spans="2:8" x14ac:dyDescent="0.25">
      <c r="B296" s="77">
        <v>3</v>
      </c>
      <c r="C296" s="77"/>
      <c r="D296" s="77"/>
      <c r="E296" s="77" t="s">
        <v>61</v>
      </c>
      <c r="F296" s="78">
        <f>F297+F299</f>
        <v>209000</v>
      </c>
      <c r="G296" s="78">
        <f>G297+G299</f>
        <v>10000</v>
      </c>
      <c r="H296" s="78">
        <f t="shared" ref="H296:H301" si="8">F296+G296</f>
        <v>219000</v>
      </c>
    </row>
    <row r="297" spans="2:8" ht="26.25" x14ac:dyDescent="0.25">
      <c r="B297" s="77"/>
      <c r="C297" s="77">
        <v>36</v>
      </c>
      <c r="D297" s="77"/>
      <c r="E297" s="105" t="s">
        <v>80</v>
      </c>
      <c r="F297" s="78">
        <f>F298</f>
        <v>40000</v>
      </c>
      <c r="G297" s="78">
        <f>G298</f>
        <v>10000</v>
      </c>
      <c r="H297" s="78">
        <f t="shared" si="8"/>
        <v>50000</v>
      </c>
    </row>
    <row r="298" spans="2:8" x14ac:dyDescent="0.25">
      <c r="B298" s="77"/>
      <c r="C298" s="77"/>
      <c r="D298" s="80">
        <v>363</v>
      </c>
      <c r="E298" s="80" t="s">
        <v>81</v>
      </c>
      <c r="F298" s="81">
        <v>40000</v>
      </c>
      <c r="G298" s="81">
        <v>10000</v>
      </c>
      <c r="H298" s="81">
        <f t="shared" si="8"/>
        <v>50000</v>
      </c>
    </row>
    <row r="299" spans="2:8" x14ac:dyDescent="0.25">
      <c r="B299" s="77"/>
      <c r="C299" s="77">
        <v>38</v>
      </c>
      <c r="D299" s="77"/>
      <c r="E299" s="77" t="s">
        <v>84</v>
      </c>
      <c r="F299" s="78">
        <f>F300+F301</f>
        <v>169000</v>
      </c>
      <c r="G299" s="78"/>
      <c r="H299" s="78">
        <f t="shared" si="8"/>
        <v>169000</v>
      </c>
    </row>
    <row r="300" spans="2:8" x14ac:dyDescent="0.25">
      <c r="B300" s="121"/>
      <c r="C300" s="121"/>
      <c r="D300" s="80">
        <v>381</v>
      </c>
      <c r="E300" s="106" t="s">
        <v>54</v>
      </c>
      <c r="F300" s="81">
        <v>69000</v>
      </c>
      <c r="G300" s="81"/>
      <c r="H300" s="81">
        <f t="shared" si="8"/>
        <v>69000</v>
      </c>
    </row>
    <row r="301" spans="2:8" x14ac:dyDescent="0.25">
      <c r="B301" s="121"/>
      <c r="C301" s="121"/>
      <c r="D301" s="80">
        <v>382</v>
      </c>
      <c r="E301" s="106" t="s">
        <v>85</v>
      </c>
      <c r="F301" s="81">
        <v>100000</v>
      </c>
      <c r="G301" s="81"/>
      <c r="H301" s="81">
        <f t="shared" si="8"/>
        <v>100000</v>
      </c>
    </row>
    <row r="302" spans="2:8" ht="26.25" x14ac:dyDescent="0.25">
      <c r="B302" s="39"/>
      <c r="C302" s="39"/>
      <c r="D302" s="39"/>
      <c r="E302" s="138" t="s">
        <v>161</v>
      </c>
      <c r="F302" s="72">
        <f>F304</f>
        <v>1000</v>
      </c>
      <c r="G302" s="72">
        <f>G304</f>
        <v>0</v>
      </c>
      <c r="H302" s="72">
        <f>H304</f>
        <v>1000</v>
      </c>
    </row>
    <row r="303" spans="2:8" x14ac:dyDescent="0.25">
      <c r="B303" s="39"/>
      <c r="C303" s="39"/>
      <c r="D303" s="39"/>
      <c r="E303" s="86" t="s">
        <v>131</v>
      </c>
      <c r="F303" s="93">
        <v>1000</v>
      </c>
      <c r="G303" s="50"/>
      <c r="H303" s="81">
        <v>1000</v>
      </c>
    </row>
    <row r="304" spans="2:8" x14ac:dyDescent="0.25">
      <c r="B304" s="77">
        <v>3</v>
      </c>
      <c r="C304" s="77"/>
      <c r="D304" s="77"/>
      <c r="E304" s="77" t="s">
        <v>61</v>
      </c>
      <c r="F304" s="78">
        <f>F305</f>
        <v>1000</v>
      </c>
      <c r="G304" s="78">
        <f>G305</f>
        <v>0</v>
      </c>
      <c r="H304" s="78">
        <f>F304+G304</f>
        <v>1000</v>
      </c>
    </row>
    <row r="305" spans="2:8" x14ac:dyDescent="0.25">
      <c r="B305" s="77"/>
      <c r="C305" s="77">
        <v>38</v>
      </c>
      <c r="D305" s="77"/>
      <c r="E305" s="77" t="s">
        <v>84</v>
      </c>
      <c r="F305" s="78">
        <f>F306</f>
        <v>1000</v>
      </c>
      <c r="G305" s="78"/>
      <c r="H305" s="78">
        <f>F305+G305</f>
        <v>1000</v>
      </c>
    </row>
    <row r="306" spans="2:8" x14ac:dyDescent="0.25">
      <c r="B306" s="121"/>
      <c r="C306" s="121"/>
      <c r="D306" s="80">
        <v>381</v>
      </c>
      <c r="E306" s="106" t="s">
        <v>54</v>
      </c>
      <c r="F306" s="81">
        <v>1000</v>
      </c>
      <c r="G306" s="81"/>
      <c r="H306" s="81">
        <f>F306+G306</f>
        <v>1000</v>
      </c>
    </row>
    <row r="307" spans="2:8" ht="26.25" x14ac:dyDescent="0.25">
      <c r="B307" s="39"/>
      <c r="C307" s="39"/>
      <c r="D307" s="39"/>
      <c r="E307" s="139" t="s">
        <v>162</v>
      </c>
      <c r="F307" s="72">
        <f>F309</f>
        <v>7500</v>
      </c>
      <c r="G307" s="72">
        <f>G309</f>
        <v>0</v>
      </c>
      <c r="H307" s="72">
        <f>H309</f>
        <v>7500</v>
      </c>
    </row>
    <row r="308" spans="2:8" x14ac:dyDescent="0.25">
      <c r="B308" s="39"/>
      <c r="C308" s="39"/>
      <c r="D308" s="39"/>
      <c r="E308" s="86" t="s">
        <v>131</v>
      </c>
      <c r="F308" s="93">
        <v>7500</v>
      </c>
      <c r="G308" s="81"/>
      <c r="H308" s="81">
        <v>7500</v>
      </c>
    </row>
    <row r="309" spans="2:8" x14ac:dyDescent="0.25">
      <c r="B309" s="77">
        <v>3</v>
      </c>
      <c r="C309" s="77"/>
      <c r="D309" s="77"/>
      <c r="E309" s="77" t="s">
        <v>61</v>
      </c>
      <c r="F309" s="78">
        <f>F310</f>
        <v>7500</v>
      </c>
      <c r="G309" s="78">
        <f>G310</f>
        <v>0</v>
      </c>
      <c r="H309" s="78">
        <f>F309+G309</f>
        <v>7500</v>
      </c>
    </row>
    <row r="310" spans="2:8" x14ac:dyDescent="0.25">
      <c r="B310" s="77"/>
      <c r="C310" s="77">
        <v>38</v>
      </c>
      <c r="D310" s="77"/>
      <c r="E310" s="77" t="s">
        <v>84</v>
      </c>
      <c r="F310" s="78">
        <f>F311</f>
        <v>7500</v>
      </c>
      <c r="G310" s="78"/>
      <c r="H310" s="78">
        <f>F310+G310</f>
        <v>7500</v>
      </c>
    </row>
    <row r="311" spans="2:8" x14ac:dyDescent="0.25">
      <c r="B311" s="121"/>
      <c r="C311" s="121"/>
      <c r="D311" s="80">
        <v>381</v>
      </c>
      <c r="E311" s="106" t="s">
        <v>54</v>
      </c>
      <c r="F311" s="81">
        <v>7500</v>
      </c>
      <c r="G311" s="81"/>
      <c r="H311" s="81">
        <f>F311+G311</f>
        <v>7500</v>
      </c>
    </row>
    <row r="312" spans="2:8" ht="25.5" x14ac:dyDescent="0.25">
      <c r="B312" s="140"/>
      <c r="C312" s="140"/>
      <c r="D312" s="140"/>
      <c r="E312" s="141" t="s">
        <v>163</v>
      </c>
      <c r="F312" s="99">
        <f>F314</f>
        <v>948756</v>
      </c>
      <c r="G312" s="99">
        <f>G314</f>
        <v>1500</v>
      </c>
      <c r="H312" s="99">
        <f>H314</f>
        <v>950256</v>
      </c>
    </row>
    <row r="313" spans="2:8" ht="25.5" x14ac:dyDescent="0.25">
      <c r="B313" s="77"/>
      <c r="C313" s="77"/>
      <c r="D313" s="77"/>
      <c r="E313" s="142" t="s">
        <v>164</v>
      </c>
      <c r="F313" s="78"/>
      <c r="G313" s="78"/>
      <c r="H313" s="78"/>
    </row>
    <row r="314" spans="2:8" ht="25.5" x14ac:dyDescent="0.25">
      <c r="B314" s="143"/>
      <c r="C314" s="143"/>
      <c r="D314" s="143"/>
      <c r="E314" s="144" t="s">
        <v>165</v>
      </c>
      <c r="F314" s="103">
        <f>F315+F322+F327+F336+F347+F352+F358+F365+F370+F376+F381</f>
        <v>948756</v>
      </c>
      <c r="G314" s="103">
        <f>G315+G322+G327+G336+G347+G358+G352+G365+G370+G376+G381</f>
        <v>1500</v>
      </c>
      <c r="H314" s="103">
        <f>H315+H322+H327+H336+H347+H358+H352+H365+H370+H376+H381</f>
        <v>950256</v>
      </c>
    </row>
    <row r="315" spans="2:8" x14ac:dyDescent="0.25">
      <c r="B315" s="84"/>
      <c r="C315" s="84"/>
      <c r="D315" s="84"/>
      <c r="E315" s="89" t="s">
        <v>166</v>
      </c>
      <c r="F315" s="72">
        <f>F317</f>
        <v>145000</v>
      </c>
      <c r="G315" s="72">
        <f>G317</f>
        <v>0</v>
      </c>
      <c r="H315" s="72">
        <f>H317</f>
        <v>145000</v>
      </c>
    </row>
    <row r="316" spans="2:8" x14ac:dyDescent="0.25">
      <c r="B316" s="84"/>
      <c r="C316" s="84"/>
      <c r="D316" s="84"/>
      <c r="E316" s="86" t="s">
        <v>137</v>
      </c>
      <c r="F316" s="93">
        <v>145000</v>
      </c>
      <c r="G316" s="50"/>
      <c r="H316" s="81">
        <v>145000</v>
      </c>
    </row>
    <row r="317" spans="2:8" x14ac:dyDescent="0.25">
      <c r="B317" s="77">
        <v>3</v>
      </c>
      <c r="C317" s="77"/>
      <c r="D317" s="77"/>
      <c r="E317" s="77" t="s">
        <v>61</v>
      </c>
      <c r="F317" s="78">
        <f>F318+F320</f>
        <v>145000</v>
      </c>
      <c r="G317" s="78">
        <f>G318+G320</f>
        <v>0</v>
      </c>
      <c r="H317" s="78">
        <f>F317+G317</f>
        <v>145000</v>
      </c>
    </row>
    <row r="318" spans="2:8" x14ac:dyDescent="0.25">
      <c r="B318" s="77"/>
      <c r="C318" s="77">
        <v>35</v>
      </c>
      <c r="D318" s="77"/>
      <c r="E318" s="77" t="s">
        <v>78</v>
      </c>
      <c r="F318" s="78">
        <f>F319</f>
        <v>140000</v>
      </c>
      <c r="G318" s="78"/>
      <c r="H318" s="78">
        <f>F318+G318</f>
        <v>140000</v>
      </c>
    </row>
    <row r="319" spans="2:8" x14ac:dyDescent="0.25">
      <c r="B319" s="121"/>
      <c r="C319" s="121"/>
      <c r="D319" s="80">
        <v>352</v>
      </c>
      <c r="E319" s="106" t="s">
        <v>167</v>
      </c>
      <c r="F319" s="81">
        <v>140000</v>
      </c>
      <c r="G319" s="81"/>
      <c r="H319" s="81">
        <f>F319+G319</f>
        <v>140000</v>
      </c>
    </row>
    <row r="320" spans="2:8" x14ac:dyDescent="0.25">
      <c r="B320" s="121"/>
      <c r="C320" s="77">
        <v>38</v>
      </c>
      <c r="D320" s="80"/>
      <c r="E320" s="105" t="s">
        <v>84</v>
      </c>
      <c r="F320" s="78">
        <f>F321</f>
        <v>5000</v>
      </c>
      <c r="G320" s="78"/>
      <c r="H320" s="78">
        <f>F320+G320</f>
        <v>5000</v>
      </c>
    </row>
    <row r="321" spans="2:8" ht="26.25" x14ac:dyDescent="0.25">
      <c r="B321" s="26"/>
      <c r="C321" s="26"/>
      <c r="D321" s="26">
        <v>381</v>
      </c>
      <c r="E321" s="27" t="s">
        <v>168</v>
      </c>
      <c r="F321" s="81">
        <v>5000</v>
      </c>
      <c r="G321" s="81"/>
      <c r="H321" s="81">
        <f>F321+G321</f>
        <v>5000</v>
      </c>
    </row>
    <row r="322" spans="2:8" x14ac:dyDescent="0.25">
      <c r="B322" s="145"/>
      <c r="C322" s="146"/>
      <c r="D322" s="146"/>
      <c r="E322" s="147" t="s">
        <v>169</v>
      </c>
      <c r="F322" s="148">
        <f>F324</f>
        <v>30000</v>
      </c>
      <c r="G322" s="148">
        <f>G324</f>
        <v>0</v>
      </c>
      <c r="H322" s="148">
        <f>H324</f>
        <v>30000</v>
      </c>
    </row>
    <row r="323" spans="2:8" x14ac:dyDescent="0.25">
      <c r="B323" s="149"/>
      <c r="C323" s="90"/>
      <c r="D323" s="90"/>
      <c r="E323" s="86" t="s">
        <v>137</v>
      </c>
      <c r="F323" s="93">
        <v>30000</v>
      </c>
      <c r="G323" s="81"/>
      <c r="H323" s="81">
        <v>30000</v>
      </c>
    </row>
    <row r="324" spans="2:8" x14ac:dyDescent="0.25">
      <c r="B324" s="150">
        <v>3</v>
      </c>
      <c r="C324" s="150"/>
      <c r="D324" s="150"/>
      <c r="E324" s="150" t="s">
        <v>61</v>
      </c>
      <c r="F324" s="78">
        <f>F325</f>
        <v>30000</v>
      </c>
      <c r="G324" s="78">
        <f>G325</f>
        <v>0</v>
      </c>
      <c r="H324" s="78">
        <f>F324+G324</f>
        <v>30000</v>
      </c>
    </row>
    <row r="325" spans="2:8" x14ac:dyDescent="0.25">
      <c r="B325" s="150"/>
      <c r="C325" s="150">
        <v>37</v>
      </c>
      <c r="D325" s="150"/>
      <c r="E325" s="150" t="s">
        <v>82</v>
      </c>
      <c r="F325" s="78">
        <f>F326</f>
        <v>30000</v>
      </c>
      <c r="G325" s="78">
        <f>G326</f>
        <v>0</v>
      </c>
      <c r="H325" s="78">
        <f>F325+G325</f>
        <v>30000</v>
      </c>
    </row>
    <row r="326" spans="2:8" x14ac:dyDescent="0.25">
      <c r="B326" s="151"/>
      <c r="C326" s="80"/>
      <c r="D326" s="80">
        <v>372</v>
      </c>
      <c r="E326" s="80" t="s">
        <v>170</v>
      </c>
      <c r="F326" s="81">
        <v>30000</v>
      </c>
      <c r="G326" s="81"/>
      <c r="H326" s="81">
        <f>F326+G326</f>
        <v>30000</v>
      </c>
    </row>
    <row r="327" spans="2:8" ht="26.25" x14ac:dyDescent="0.25">
      <c r="B327" s="84"/>
      <c r="C327" s="84"/>
      <c r="D327" s="84"/>
      <c r="E327" s="89" t="s">
        <v>171</v>
      </c>
      <c r="F327" s="72">
        <f>F331</f>
        <v>152000</v>
      </c>
      <c r="G327" s="72">
        <f>G331</f>
        <v>500</v>
      </c>
      <c r="H327" s="72">
        <f>H331</f>
        <v>152500</v>
      </c>
    </row>
    <row r="328" spans="2:8" x14ac:dyDescent="0.25">
      <c r="B328" s="84"/>
      <c r="C328" s="84"/>
      <c r="D328" s="84"/>
      <c r="E328" s="86" t="s">
        <v>142</v>
      </c>
      <c r="F328" s="93">
        <v>62000</v>
      </c>
      <c r="G328" s="81"/>
      <c r="H328" s="81">
        <v>50856</v>
      </c>
    </row>
    <row r="329" spans="2:8" x14ac:dyDescent="0.25">
      <c r="B329" s="84"/>
      <c r="C329" s="84"/>
      <c r="D329" s="84"/>
      <c r="E329" s="86" t="s">
        <v>137</v>
      </c>
      <c r="F329" s="93"/>
      <c r="G329" s="81"/>
      <c r="H329" s="81">
        <v>12500</v>
      </c>
    </row>
    <row r="330" spans="2:8" x14ac:dyDescent="0.25">
      <c r="B330" s="84"/>
      <c r="C330" s="84"/>
      <c r="D330" s="84"/>
      <c r="E330" s="86" t="s">
        <v>172</v>
      </c>
      <c r="F330" s="93">
        <v>90000</v>
      </c>
      <c r="G330" s="81"/>
      <c r="H330" s="93">
        <v>89144</v>
      </c>
    </row>
    <row r="331" spans="2:8" x14ac:dyDescent="0.25">
      <c r="B331" s="77">
        <v>3</v>
      </c>
      <c r="C331" s="77"/>
      <c r="D331" s="77"/>
      <c r="E331" s="77" t="s">
        <v>61</v>
      </c>
      <c r="F331" s="78">
        <f>F332</f>
        <v>152000</v>
      </c>
      <c r="G331" s="78">
        <f>G332</f>
        <v>500</v>
      </c>
      <c r="H331" s="78">
        <f>F331+G331</f>
        <v>152500</v>
      </c>
    </row>
    <row r="332" spans="2:8" x14ac:dyDescent="0.25">
      <c r="B332" s="77"/>
      <c r="C332" s="77">
        <v>32</v>
      </c>
      <c r="D332" s="77"/>
      <c r="E332" s="77" t="s">
        <v>68</v>
      </c>
      <c r="F332" s="78">
        <f>F333+F334+F335</f>
        <v>152000</v>
      </c>
      <c r="G332" s="78">
        <f>G333+G334+G335</f>
        <v>500</v>
      </c>
      <c r="H332" s="78">
        <f>F332+G332</f>
        <v>152500</v>
      </c>
    </row>
    <row r="333" spans="2:8" x14ac:dyDescent="0.25">
      <c r="B333" s="80"/>
      <c r="C333" s="80"/>
      <c r="D333" s="80">
        <v>322</v>
      </c>
      <c r="E333" s="80" t="s">
        <v>70</v>
      </c>
      <c r="F333" s="81">
        <v>7000</v>
      </c>
      <c r="G333" s="81">
        <v>500</v>
      </c>
      <c r="H333" s="81">
        <f>F333+G333</f>
        <v>7500</v>
      </c>
    </row>
    <row r="334" spans="2:8" x14ac:dyDescent="0.25">
      <c r="B334" s="80"/>
      <c r="C334" s="80"/>
      <c r="D334" s="80">
        <v>323</v>
      </c>
      <c r="E334" s="80" t="s">
        <v>72</v>
      </c>
      <c r="F334" s="81">
        <v>140000</v>
      </c>
      <c r="G334" s="81"/>
      <c r="H334" s="81">
        <f>F334+G334</f>
        <v>140000</v>
      </c>
    </row>
    <row r="335" spans="2:8" ht="26.25" x14ac:dyDescent="0.25">
      <c r="B335" s="26"/>
      <c r="C335" s="26"/>
      <c r="D335" s="26">
        <v>329</v>
      </c>
      <c r="E335" s="27" t="s">
        <v>74</v>
      </c>
      <c r="F335" s="81">
        <v>5000</v>
      </c>
      <c r="G335" s="81"/>
      <c r="H335" s="81">
        <f>F335+G335</f>
        <v>5000</v>
      </c>
    </row>
    <row r="336" spans="2:8" x14ac:dyDescent="0.25">
      <c r="B336" s="84"/>
      <c r="C336" s="84"/>
      <c r="D336" s="84"/>
      <c r="E336" s="89" t="s">
        <v>173</v>
      </c>
      <c r="F336" s="72">
        <f>F339+F344</f>
        <v>41856</v>
      </c>
      <c r="G336" s="72">
        <f>G339+G344</f>
        <v>1000</v>
      </c>
      <c r="H336" s="72">
        <f>H339+H344</f>
        <v>42856</v>
      </c>
    </row>
    <row r="337" spans="2:8" x14ac:dyDescent="0.25">
      <c r="B337" s="84"/>
      <c r="C337" s="84"/>
      <c r="D337" s="84"/>
      <c r="E337" s="86" t="s">
        <v>131</v>
      </c>
      <c r="F337" s="93">
        <v>5856</v>
      </c>
      <c r="G337" s="81"/>
      <c r="H337" s="81"/>
    </row>
    <row r="338" spans="2:8" x14ac:dyDescent="0.25">
      <c r="B338" s="84"/>
      <c r="C338" s="84"/>
      <c r="D338" s="84"/>
      <c r="E338" s="86" t="s">
        <v>174</v>
      </c>
      <c r="F338" s="93">
        <v>30000</v>
      </c>
      <c r="G338" s="81"/>
      <c r="H338" s="93">
        <v>42856</v>
      </c>
    </row>
    <row r="339" spans="2:8" x14ac:dyDescent="0.25">
      <c r="B339" s="77">
        <v>3</v>
      </c>
      <c r="C339" s="77"/>
      <c r="D339" s="77"/>
      <c r="E339" s="77" t="s">
        <v>61</v>
      </c>
      <c r="F339" s="78">
        <f>F340</f>
        <v>37856</v>
      </c>
      <c r="G339" s="78">
        <f>G340</f>
        <v>0</v>
      </c>
      <c r="H339" s="78">
        <f t="shared" ref="H339:H346" si="9">F339+G339</f>
        <v>37856</v>
      </c>
    </row>
    <row r="340" spans="2:8" x14ac:dyDescent="0.25">
      <c r="B340" s="77"/>
      <c r="C340" s="77">
        <v>32</v>
      </c>
      <c r="D340" s="77"/>
      <c r="E340" s="77" t="s">
        <v>68</v>
      </c>
      <c r="F340" s="78">
        <f>F341+F342+F343</f>
        <v>37856</v>
      </c>
      <c r="G340" s="78">
        <f>G341+G342+G343</f>
        <v>0</v>
      </c>
      <c r="H340" s="78">
        <f t="shared" si="9"/>
        <v>37856</v>
      </c>
    </row>
    <row r="341" spans="2:8" x14ac:dyDescent="0.25">
      <c r="B341" s="121"/>
      <c r="C341" s="121"/>
      <c r="D341" s="80">
        <v>322</v>
      </c>
      <c r="E341" s="80" t="s">
        <v>70</v>
      </c>
      <c r="F341" s="81">
        <v>10000</v>
      </c>
      <c r="G341" s="81"/>
      <c r="H341" s="81">
        <f t="shared" si="9"/>
        <v>10000</v>
      </c>
    </row>
    <row r="342" spans="2:8" x14ac:dyDescent="0.25">
      <c r="B342" s="26"/>
      <c r="C342" s="26"/>
      <c r="D342" s="26">
        <v>323</v>
      </c>
      <c r="E342" s="26" t="s">
        <v>72</v>
      </c>
      <c r="F342" s="152">
        <v>22856</v>
      </c>
      <c r="G342" s="81"/>
      <c r="H342" s="81">
        <f t="shared" si="9"/>
        <v>22856</v>
      </c>
    </row>
    <row r="343" spans="2:8" ht="26.25" x14ac:dyDescent="0.25">
      <c r="B343" s="26"/>
      <c r="C343" s="26"/>
      <c r="D343" s="26">
        <v>329</v>
      </c>
      <c r="E343" s="27" t="s">
        <v>74</v>
      </c>
      <c r="F343" s="153">
        <v>5000</v>
      </c>
      <c r="G343" s="81"/>
      <c r="H343" s="81">
        <f t="shared" si="9"/>
        <v>5000</v>
      </c>
    </row>
    <row r="344" spans="2:8" ht="26.25" x14ac:dyDescent="0.25">
      <c r="B344" s="22">
        <v>4</v>
      </c>
      <c r="C344" s="22"/>
      <c r="D344" s="22"/>
      <c r="E344" s="31" t="s">
        <v>86</v>
      </c>
      <c r="F344" s="154">
        <f>F345</f>
        <v>4000</v>
      </c>
      <c r="G344" s="78">
        <f>G345</f>
        <v>1000</v>
      </c>
      <c r="H344" s="78">
        <f t="shared" si="9"/>
        <v>5000</v>
      </c>
    </row>
    <row r="345" spans="2:8" ht="27" customHeight="1" x14ac:dyDescent="0.25">
      <c r="B345" s="22"/>
      <c r="C345" s="22">
        <v>42</v>
      </c>
      <c r="D345" s="22"/>
      <c r="E345" s="31" t="s">
        <v>175</v>
      </c>
      <c r="F345" s="154">
        <f>F346</f>
        <v>4000</v>
      </c>
      <c r="G345" s="78">
        <f>G346</f>
        <v>1000</v>
      </c>
      <c r="H345" s="78">
        <f t="shared" si="9"/>
        <v>5000</v>
      </c>
    </row>
    <row r="346" spans="2:8" x14ac:dyDescent="0.25">
      <c r="B346" s="26"/>
      <c r="C346" s="26"/>
      <c r="D346" s="26">
        <v>422</v>
      </c>
      <c r="E346" s="27" t="s">
        <v>93</v>
      </c>
      <c r="F346" s="153">
        <v>4000</v>
      </c>
      <c r="G346" s="81">
        <v>1000</v>
      </c>
      <c r="H346" s="81">
        <f t="shared" si="9"/>
        <v>5000</v>
      </c>
    </row>
    <row r="347" spans="2:8" x14ac:dyDescent="0.25">
      <c r="B347" s="39"/>
      <c r="C347" s="39"/>
      <c r="D347" s="39"/>
      <c r="E347" s="155" t="s">
        <v>176</v>
      </c>
      <c r="F347" s="156">
        <f>F349</f>
        <v>5000</v>
      </c>
      <c r="G347" s="92">
        <f>G349</f>
        <v>0</v>
      </c>
      <c r="H347" s="92">
        <f>H349</f>
        <v>5000</v>
      </c>
    </row>
    <row r="348" spans="2:8" x14ac:dyDescent="0.25">
      <c r="B348" s="33"/>
      <c r="C348" s="33"/>
      <c r="D348" s="33"/>
      <c r="E348" s="157" t="s">
        <v>142</v>
      </c>
      <c r="F348" s="87">
        <v>5000</v>
      </c>
      <c r="G348" s="81"/>
      <c r="H348" s="81">
        <v>5000</v>
      </c>
    </row>
    <row r="349" spans="2:8" x14ac:dyDescent="0.25">
      <c r="B349" s="22">
        <v>3</v>
      </c>
      <c r="C349" s="22"/>
      <c r="D349" s="22"/>
      <c r="E349" s="31" t="s">
        <v>61</v>
      </c>
      <c r="F349" s="158">
        <f>F350</f>
        <v>5000</v>
      </c>
      <c r="G349" s="124">
        <f>G350</f>
        <v>0</v>
      </c>
      <c r="H349" s="124">
        <f>F349+G349</f>
        <v>5000</v>
      </c>
    </row>
    <row r="350" spans="2:8" x14ac:dyDescent="0.25">
      <c r="B350" s="22"/>
      <c r="C350" s="22">
        <v>32</v>
      </c>
      <c r="D350" s="22"/>
      <c r="E350" s="31" t="s">
        <v>68</v>
      </c>
      <c r="F350" s="78">
        <f>F351</f>
        <v>5000</v>
      </c>
      <c r="G350" s="78"/>
      <c r="H350" s="78">
        <f>F350+G350</f>
        <v>5000</v>
      </c>
    </row>
    <row r="351" spans="2:8" x14ac:dyDescent="0.25">
      <c r="B351" s="26"/>
      <c r="C351" s="26"/>
      <c r="D351" s="26">
        <v>323</v>
      </c>
      <c r="E351" s="26" t="s">
        <v>72</v>
      </c>
      <c r="F351" s="81">
        <v>5000</v>
      </c>
      <c r="G351" s="81"/>
      <c r="H351" s="81">
        <f>F351+G351</f>
        <v>5000</v>
      </c>
    </row>
    <row r="352" spans="2:8" x14ac:dyDescent="0.25">
      <c r="B352" s="159"/>
      <c r="C352" s="159"/>
      <c r="D352" s="160"/>
      <c r="E352" s="161" t="s">
        <v>177</v>
      </c>
      <c r="F352" s="162">
        <f>F355</f>
        <v>85000</v>
      </c>
      <c r="G352" s="162">
        <f>G355</f>
        <v>0</v>
      </c>
      <c r="H352" s="162">
        <f>H355</f>
        <v>85000</v>
      </c>
    </row>
    <row r="353" spans="2:8" x14ac:dyDescent="0.25">
      <c r="B353" s="159"/>
      <c r="C353" s="159"/>
      <c r="D353" s="160"/>
      <c r="E353" s="163" t="s">
        <v>178</v>
      </c>
      <c r="F353" s="164"/>
      <c r="G353" s="164"/>
      <c r="H353" s="164">
        <v>45000</v>
      </c>
    </row>
    <row r="354" spans="2:8" x14ac:dyDescent="0.25">
      <c r="B354" s="165"/>
      <c r="C354" s="165"/>
      <c r="D354" s="166"/>
      <c r="E354" s="167" t="s">
        <v>137</v>
      </c>
      <c r="F354" s="164">
        <v>40000</v>
      </c>
      <c r="G354" s="164"/>
      <c r="H354" s="164">
        <v>40000</v>
      </c>
    </row>
    <row r="355" spans="2:8" ht="26.25" x14ac:dyDescent="0.25">
      <c r="B355" s="168">
        <v>4</v>
      </c>
      <c r="C355" s="168"/>
      <c r="D355" s="168"/>
      <c r="E355" s="169" t="s">
        <v>86</v>
      </c>
      <c r="F355" s="170">
        <f>F356</f>
        <v>85000</v>
      </c>
      <c r="G355" s="170">
        <f>G356</f>
        <v>0</v>
      </c>
      <c r="H355" s="170">
        <f>F355+G355</f>
        <v>85000</v>
      </c>
    </row>
    <row r="356" spans="2:8" ht="26.25" x14ac:dyDescent="0.25">
      <c r="B356" s="168"/>
      <c r="C356" s="168">
        <v>42</v>
      </c>
      <c r="D356" s="168"/>
      <c r="E356" s="169" t="s">
        <v>179</v>
      </c>
      <c r="F356" s="170">
        <f>F357</f>
        <v>85000</v>
      </c>
      <c r="G356" s="171">
        <f>G357</f>
        <v>0</v>
      </c>
      <c r="H356" s="171">
        <f>F356+G356</f>
        <v>85000</v>
      </c>
    </row>
    <row r="357" spans="2:8" x14ac:dyDescent="0.25">
      <c r="B357" s="172"/>
      <c r="C357" s="173"/>
      <c r="D357" s="173">
        <v>426</v>
      </c>
      <c r="E357" s="174" t="s">
        <v>94</v>
      </c>
      <c r="F357" s="175">
        <v>85000</v>
      </c>
      <c r="G357" s="175"/>
      <c r="H357" s="175">
        <f>F357+G357</f>
        <v>85000</v>
      </c>
    </row>
    <row r="358" spans="2:8" ht="26.25" x14ac:dyDescent="0.25">
      <c r="B358" s="159"/>
      <c r="C358" s="159"/>
      <c r="D358" s="160"/>
      <c r="E358" s="176" t="s">
        <v>180</v>
      </c>
      <c r="F358" s="162">
        <f>F362</f>
        <v>85000</v>
      </c>
      <c r="G358" s="162">
        <f>G362</f>
        <v>0</v>
      </c>
      <c r="H358" s="162">
        <f>H362</f>
        <v>85000</v>
      </c>
    </row>
    <row r="359" spans="2:8" x14ac:dyDescent="0.25">
      <c r="B359" s="159"/>
      <c r="C359" s="159"/>
      <c r="D359" s="160"/>
      <c r="E359" s="177" t="s">
        <v>181</v>
      </c>
      <c r="F359" s="164">
        <v>5000</v>
      </c>
      <c r="G359" s="164"/>
      <c r="H359" s="164"/>
    </row>
    <row r="360" spans="2:8" x14ac:dyDescent="0.25">
      <c r="B360" s="159"/>
      <c r="C360" s="159"/>
      <c r="D360" s="160"/>
      <c r="E360" s="177" t="s">
        <v>137</v>
      </c>
      <c r="F360" s="164">
        <v>25100</v>
      </c>
      <c r="G360" s="164"/>
      <c r="H360" s="164">
        <v>34062.199999999997</v>
      </c>
    </row>
    <row r="361" spans="2:8" x14ac:dyDescent="0.25">
      <c r="B361" s="165"/>
      <c r="C361" s="165"/>
      <c r="D361" s="166"/>
      <c r="E361" s="167" t="s">
        <v>131</v>
      </c>
      <c r="F361" s="164">
        <v>14900</v>
      </c>
      <c r="G361" s="164"/>
      <c r="H361" s="164">
        <v>50937.8</v>
      </c>
    </row>
    <row r="362" spans="2:8" x14ac:dyDescent="0.25">
      <c r="B362" s="168">
        <v>3</v>
      </c>
      <c r="C362" s="168"/>
      <c r="D362" s="168"/>
      <c r="E362" s="169" t="s">
        <v>61</v>
      </c>
      <c r="F362" s="170">
        <f>F363</f>
        <v>85000</v>
      </c>
      <c r="G362" s="170">
        <f>G363</f>
        <v>0</v>
      </c>
      <c r="H362" s="170">
        <f>F362+G362</f>
        <v>85000</v>
      </c>
    </row>
    <row r="363" spans="2:8" x14ac:dyDescent="0.25">
      <c r="B363" s="168"/>
      <c r="C363" s="168">
        <v>32</v>
      </c>
      <c r="D363" s="168"/>
      <c r="E363" s="169" t="s">
        <v>182</v>
      </c>
      <c r="F363" s="170">
        <f>F364</f>
        <v>85000</v>
      </c>
      <c r="G363" s="171">
        <f>G364</f>
        <v>0</v>
      </c>
      <c r="H363" s="171">
        <f>F363+G363</f>
        <v>85000</v>
      </c>
    </row>
    <row r="364" spans="2:8" x14ac:dyDescent="0.25">
      <c r="B364" s="172"/>
      <c r="C364" s="173"/>
      <c r="D364" s="173">
        <v>323</v>
      </c>
      <c r="E364" s="174" t="s">
        <v>72</v>
      </c>
      <c r="F364" s="175">
        <v>85000</v>
      </c>
      <c r="G364" s="175"/>
      <c r="H364" s="175">
        <f>F364+G364</f>
        <v>85000</v>
      </c>
    </row>
    <row r="365" spans="2:8" ht="39" x14ac:dyDescent="0.25">
      <c r="B365" s="178"/>
      <c r="C365" s="179"/>
      <c r="D365" s="180"/>
      <c r="E365" s="122" t="s">
        <v>183</v>
      </c>
      <c r="F365" s="181">
        <f>F367</f>
        <v>10000</v>
      </c>
      <c r="G365" s="181">
        <f>G367</f>
        <v>0</v>
      </c>
      <c r="H365" s="181">
        <f>H367</f>
        <v>10000</v>
      </c>
    </row>
    <row r="366" spans="2:8" x14ac:dyDescent="0.25">
      <c r="B366" s="182"/>
      <c r="C366" s="146"/>
      <c r="D366" s="146"/>
      <c r="E366" s="167" t="s">
        <v>131</v>
      </c>
      <c r="F366" s="175">
        <v>10000</v>
      </c>
      <c r="G366" s="175"/>
      <c r="H366" s="175">
        <v>10000</v>
      </c>
    </row>
    <row r="367" spans="2:8" x14ac:dyDescent="0.25">
      <c r="B367" s="168">
        <v>3</v>
      </c>
      <c r="C367" s="168"/>
      <c r="D367" s="168"/>
      <c r="E367" s="169" t="s">
        <v>61</v>
      </c>
      <c r="F367" s="171">
        <f>F368</f>
        <v>10000</v>
      </c>
      <c r="G367" s="171">
        <f>G368</f>
        <v>0</v>
      </c>
      <c r="H367" s="171">
        <f>F367+G367</f>
        <v>10000</v>
      </c>
    </row>
    <row r="368" spans="2:8" x14ac:dyDescent="0.25">
      <c r="B368" s="168"/>
      <c r="C368" s="168">
        <v>32</v>
      </c>
      <c r="D368" s="168"/>
      <c r="E368" s="169" t="s">
        <v>182</v>
      </c>
      <c r="F368" s="171">
        <f>F369</f>
        <v>10000</v>
      </c>
      <c r="G368" s="171"/>
      <c r="H368" s="171">
        <f>F368+G368</f>
        <v>10000</v>
      </c>
    </row>
    <row r="369" spans="2:8" x14ac:dyDescent="0.25">
      <c r="B369" s="172"/>
      <c r="C369" s="173"/>
      <c r="D369" s="173">
        <v>323</v>
      </c>
      <c r="E369" s="174" t="s">
        <v>72</v>
      </c>
      <c r="F369" s="175">
        <v>10000</v>
      </c>
      <c r="G369" s="175"/>
      <c r="H369" s="175">
        <f>F369+G369</f>
        <v>10000</v>
      </c>
    </row>
    <row r="370" spans="2:8" ht="39" x14ac:dyDescent="0.25">
      <c r="B370" s="182"/>
      <c r="C370" s="146"/>
      <c r="D370" s="146"/>
      <c r="E370" s="122" t="s">
        <v>184</v>
      </c>
      <c r="F370" s="181">
        <f>F373</f>
        <v>270000</v>
      </c>
      <c r="G370" s="181">
        <f>G373</f>
        <v>0</v>
      </c>
      <c r="H370" s="181">
        <f>H373</f>
        <v>270000</v>
      </c>
    </row>
    <row r="371" spans="2:8" x14ac:dyDescent="0.25">
      <c r="B371" s="182"/>
      <c r="C371" s="146"/>
      <c r="D371" s="146"/>
      <c r="E371" s="167" t="s">
        <v>137</v>
      </c>
      <c r="F371" s="175">
        <v>100000</v>
      </c>
      <c r="G371" s="183"/>
      <c r="H371" s="183">
        <v>270000</v>
      </c>
    </row>
    <row r="372" spans="2:8" x14ac:dyDescent="0.25">
      <c r="B372" s="182"/>
      <c r="C372" s="146"/>
      <c r="D372" s="146"/>
      <c r="E372" s="167" t="s">
        <v>131</v>
      </c>
      <c r="F372" s="175"/>
      <c r="G372" s="183"/>
      <c r="H372" s="183"/>
    </row>
    <row r="373" spans="2:8" x14ac:dyDescent="0.25">
      <c r="B373" s="77">
        <v>3</v>
      </c>
      <c r="C373" s="77"/>
      <c r="D373" s="77"/>
      <c r="E373" s="105" t="s">
        <v>61</v>
      </c>
      <c r="F373" s="171">
        <f>F374</f>
        <v>270000</v>
      </c>
      <c r="G373" s="171">
        <f>G374</f>
        <v>0</v>
      </c>
      <c r="H373" s="171">
        <f>F373+G373</f>
        <v>270000</v>
      </c>
    </row>
    <row r="374" spans="2:8" ht="26.25" x14ac:dyDescent="0.25">
      <c r="B374" s="80"/>
      <c r="C374" s="77">
        <v>36</v>
      </c>
      <c r="D374" s="80"/>
      <c r="E374" s="105" t="s">
        <v>80</v>
      </c>
      <c r="F374" s="171">
        <f>F375</f>
        <v>270000</v>
      </c>
      <c r="G374" s="171">
        <f>G375</f>
        <v>0</v>
      </c>
      <c r="H374" s="171">
        <f>F374+G374</f>
        <v>270000</v>
      </c>
    </row>
    <row r="375" spans="2:8" x14ac:dyDescent="0.25">
      <c r="B375" s="80"/>
      <c r="C375" s="80"/>
      <c r="D375" s="80">
        <v>363</v>
      </c>
      <c r="E375" s="106" t="s">
        <v>185</v>
      </c>
      <c r="F375" s="175">
        <v>270000</v>
      </c>
      <c r="G375" s="175"/>
      <c r="H375" s="175">
        <f>F375+G375</f>
        <v>270000</v>
      </c>
    </row>
    <row r="376" spans="2:8" ht="39" x14ac:dyDescent="0.25">
      <c r="B376" s="90"/>
      <c r="C376" s="90"/>
      <c r="D376" s="90"/>
      <c r="E376" s="122" t="s">
        <v>186</v>
      </c>
      <c r="F376" s="181">
        <f>F378</f>
        <v>24900</v>
      </c>
      <c r="G376" s="181">
        <f>G378</f>
        <v>0</v>
      </c>
      <c r="H376" s="181">
        <f>H378</f>
        <v>24900</v>
      </c>
    </row>
    <row r="377" spans="2:8" x14ac:dyDescent="0.25">
      <c r="B377" s="90"/>
      <c r="C377" s="90"/>
      <c r="D377" s="146"/>
      <c r="E377" s="177" t="s">
        <v>131</v>
      </c>
      <c r="F377" s="184">
        <v>24900</v>
      </c>
      <c r="G377" s="164"/>
      <c r="H377" s="164">
        <v>24900</v>
      </c>
    </row>
    <row r="378" spans="2:8" ht="26.25" x14ac:dyDescent="0.25">
      <c r="B378" s="77">
        <v>4</v>
      </c>
      <c r="C378" s="77"/>
      <c r="D378" s="77"/>
      <c r="E378" s="105" t="s">
        <v>91</v>
      </c>
      <c r="F378" s="171">
        <f>F379</f>
        <v>24900</v>
      </c>
      <c r="G378" s="171"/>
      <c r="H378" s="171">
        <f>F378+G378</f>
        <v>24900</v>
      </c>
    </row>
    <row r="379" spans="2:8" ht="26.25" x14ac:dyDescent="0.25">
      <c r="B379" s="77"/>
      <c r="C379" s="77">
        <v>42</v>
      </c>
      <c r="D379" s="77"/>
      <c r="E379" s="105" t="s">
        <v>91</v>
      </c>
      <c r="F379" s="171">
        <f>F380</f>
        <v>24900</v>
      </c>
      <c r="G379" s="171"/>
      <c r="H379" s="171">
        <f>F379+G379</f>
        <v>24900</v>
      </c>
    </row>
    <row r="380" spans="2:8" x14ac:dyDescent="0.25">
      <c r="B380" s="80"/>
      <c r="C380" s="80"/>
      <c r="D380" s="80">
        <v>426</v>
      </c>
      <c r="E380" s="106" t="s">
        <v>94</v>
      </c>
      <c r="F380" s="175">
        <v>24900</v>
      </c>
      <c r="G380" s="175"/>
      <c r="H380" s="175">
        <f>F380+G380</f>
        <v>24900</v>
      </c>
    </row>
    <row r="381" spans="2:8" ht="26.25" x14ac:dyDescent="0.25">
      <c r="B381" s="90"/>
      <c r="C381" s="90"/>
      <c r="D381" s="185"/>
      <c r="E381" s="122" t="s">
        <v>187</v>
      </c>
      <c r="F381" s="186">
        <f>F384</f>
        <v>100000</v>
      </c>
      <c r="G381" s="181">
        <f>G384</f>
        <v>0</v>
      </c>
      <c r="H381" s="181">
        <f>H384</f>
        <v>100000</v>
      </c>
    </row>
    <row r="382" spans="2:8" x14ac:dyDescent="0.25">
      <c r="B382" s="90"/>
      <c r="C382" s="90"/>
      <c r="D382" s="185"/>
      <c r="E382" s="177" t="s">
        <v>137</v>
      </c>
      <c r="F382" s="116">
        <v>50000</v>
      </c>
      <c r="G382" s="164"/>
      <c r="H382" s="164">
        <v>50000</v>
      </c>
    </row>
    <row r="383" spans="2:8" x14ac:dyDescent="0.25">
      <c r="B383" s="90"/>
      <c r="C383" s="90"/>
      <c r="D383" s="185"/>
      <c r="E383" s="177" t="s">
        <v>131</v>
      </c>
      <c r="F383" s="116">
        <v>50000</v>
      </c>
      <c r="G383" s="164"/>
      <c r="H383" s="164">
        <v>50000</v>
      </c>
    </row>
    <row r="384" spans="2:8" x14ac:dyDescent="0.25">
      <c r="B384" s="150">
        <v>3</v>
      </c>
      <c r="C384" s="150"/>
      <c r="D384" s="150"/>
      <c r="E384" s="150" t="s">
        <v>61</v>
      </c>
      <c r="F384" s="187">
        <f>F385</f>
        <v>100000</v>
      </c>
      <c r="G384" s="171">
        <f>G385</f>
        <v>0</v>
      </c>
      <c r="H384" s="171">
        <f>F384+G384</f>
        <v>100000</v>
      </c>
    </row>
    <row r="385" spans="2:8" x14ac:dyDescent="0.25">
      <c r="B385" s="150"/>
      <c r="C385" s="150">
        <v>37</v>
      </c>
      <c r="D385" s="150"/>
      <c r="E385" s="150" t="s">
        <v>82</v>
      </c>
      <c r="F385" s="187">
        <f>F386</f>
        <v>100000</v>
      </c>
      <c r="G385" s="171">
        <f>G386</f>
        <v>0</v>
      </c>
      <c r="H385" s="171">
        <f>F385+G385</f>
        <v>100000</v>
      </c>
    </row>
    <row r="386" spans="2:8" x14ac:dyDescent="0.25">
      <c r="B386" s="80"/>
      <c r="C386" s="80"/>
      <c r="D386" s="188">
        <v>372</v>
      </c>
      <c r="E386" s="80" t="s">
        <v>170</v>
      </c>
      <c r="F386" s="189">
        <v>100000</v>
      </c>
      <c r="G386" s="175"/>
      <c r="H386" s="175">
        <f>F386+G386</f>
        <v>100000</v>
      </c>
    </row>
    <row r="387" spans="2:8" ht="25.5" x14ac:dyDescent="0.25">
      <c r="B387" s="140"/>
      <c r="C387" s="140"/>
      <c r="D387" s="140"/>
      <c r="E387" s="141" t="s">
        <v>188</v>
      </c>
      <c r="F387" s="99">
        <f>F389</f>
        <v>2855224</v>
      </c>
      <c r="G387" s="99">
        <f>G389</f>
        <v>185000</v>
      </c>
      <c r="H387" s="99">
        <f>H389</f>
        <v>3040224</v>
      </c>
    </row>
    <row r="388" spans="2:8" ht="38.25" x14ac:dyDescent="0.25">
      <c r="B388" s="140"/>
      <c r="C388" s="140"/>
      <c r="D388" s="140"/>
      <c r="E388" s="141" t="s">
        <v>189</v>
      </c>
      <c r="F388" s="99"/>
      <c r="G388" s="99"/>
      <c r="H388" s="99"/>
    </row>
    <row r="389" spans="2:8" ht="25.5" x14ac:dyDescent="0.25">
      <c r="B389" s="143"/>
      <c r="C389" s="143"/>
      <c r="D389" s="143"/>
      <c r="E389" s="144" t="s">
        <v>190</v>
      </c>
      <c r="F389" s="103">
        <f>F390+F397+F404+F418+F423+F428+F409+F434+F440+F452+F462+F471+F476</f>
        <v>2855224</v>
      </c>
      <c r="G389" s="103">
        <f>G390+G397+G404+G418+G423+G428+G409+G434+G440+G452+G462+G471+G476</f>
        <v>185000</v>
      </c>
      <c r="H389" s="103">
        <f>H390+H397+H404+H418+H423+H428+H409+H434+H440+H452+H462+H471+H476</f>
        <v>3040224</v>
      </c>
    </row>
    <row r="390" spans="2:8" x14ac:dyDescent="0.25">
      <c r="B390" s="84"/>
      <c r="C390" s="84"/>
      <c r="D390" s="84"/>
      <c r="E390" s="71" t="s">
        <v>191</v>
      </c>
      <c r="F390" s="72">
        <f>F393</f>
        <v>140000</v>
      </c>
      <c r="G390" s="72">
        <f>G393</f>
        <v>0</v>
      </c>
      <c r="H390" s="72">
        <f>H393</f>
        <v>140000</v>
      </c>
    </row>
    <row r="391" spans="2:8" x14ac:dyDescent="0.25">
      <c r="B391" s="84"/>
      <c r="C391" s="84"/>
      <c r="D391" s="84"/>
      <c r="E391" s="86" t="s">
        <v>142</v>
      </c>
      <c r="F391" s="93">
        <v>40000</v>
      </c>
      <c r="G391" s="81"/>
      <c r="H391" s="81">
        <v>40000</v>
      </c>
    </row>
    <row r="392" spans="2:8" x14ac:dyDescent="0.25">
      <c r="B392" s="84"/>
      <c r="C392" s="84"/>
      <c r="D392" s="84"/>
      <c r="E392" s="86" t="s">
        <v>174</v>
      </c>
      <c r="F392" s="81">
        <v>100000</v>
      </c>
      <c r="G392" s="81"/>
      <c r="H392" s="93">
        <v>100000</v>
      </c>
    </row>
    <row r="393" spans="2:8" x14ac:dyDescent="0.25">
      <c r="B393" s="77">
        <v>3</v>
      </c>
      <c r="C393" s="77"/>
      <c r="D393" s="77"/>
      <c r="E393" s="77" t="s">
        <v>61</v>
      </c>
      <c r="F393" s="78">
        <f>F394</f>
        <v>140000</v>
      </c>
      <c r="G393" s="78">
        <f>G394</f>
        <v>0</v>
      </c>
      <c r="H393" s="78">
        <f>F393+G393</f>
        <v>140000</v>
      </c>
    </row>
    <row r="394" spans="2:8" x14ac:dyDescent="0.25">
      <c r="B394" s="77"/>
      <c r="C394" s="77">
        <v>32</v>
      </c>
      <c r="D394" s="77"/>
      <c r="E394" s="77" t="s">
        <v>68</v>
      </c>
      <c r="F394" s="78">
        <f>F395+F396</f>
        <v>140000</v>
      </c>
      <c r="G394" s="78"/>
      <c r="H394" s="78">
        <f>F394+G394</f>
        <v>140000</v>
      </c>
    </row>
    <row r="395" spans="2:8" x14ac:dyDescent="0.25">
      <c r="B395" s="80"/>
      <c r="C395" s="80"/>
      <c r="D395" s="80">
        <v>322</v>
      </c>
      <c r="E395" s="80" t="s">
        <v>70</v>
      </c>
      <c r="F395" s="81">
        <v>100000</v>
      </c>
      <c r="G395" s="81"/>
      <c r="H395" s="81">
        <f>F395+G395</f>
        <v>100000</v>
      </c>
    </row>
    <row r="396" spans="2:8" x14ac:dyDescent="0.25">
      <c r="B396" s="80"/>
      <c r="C396" s="80"/>
      <c r="D396" s="80">
        <v>323</v>
      </c>
      <c r="E396" s="80" t="s">
        <v>72</v>
      </c>
      <c r="F396" s="81">
        <v>40000</v>
      </c>
      <c r="G396" s="81"/>
      <c r="H396" s="81">
        <f>F396+G396</f>
        <v>40000</v>
      </c>
    </row>
    <row r="397" spans="2:8" x14ac:dyDescent="0.25">
      <c r="B397" s="84"/>
      <c r="C397" s="84"/>
      <c r="D397" s="84"/>
      <c r="E397" s="71" t="s">
        <v>192</v>
      </c>
      <c r="F397" s="72">
        <f>F400</f>
        <v>224000</v>
      </c>
      <c r="G397" s="72">
        <f>G400</f>
        <v>10000</v>
      </c>
      <c r="H397" s="72">
        <f>H400</f>
        <v>234000</v>
      </c>
    </row>
    <row r="398" spans="2:8" x14ac:dyDescent="0.25">
      <c r="B398" s="84"/>
      <c r="C398" s="84"/>
      <c r="D398" s="84"/>
      <c r="E398" s="190" t="s">
        <v>137</v>
      </c>
      <c r="F398" s="93">
        <v>106000</v>
      </c>
      <c r="G398" s="93"/>
      <c r="H398" s="93">
        <v>156000</v>
      </c>
    </row>
    <row r="399" spans="2:8" x14ac:dyDescent="0.25">
      <c r="B399" s="84"/>
      <c r="C399" s="84"/>
      <c r="D399" s="84"/>
      <c r="E399" s="86" t="s">
        <v>131</v>
      </c>
      <c r="F399" s="93">
        <v>63000</v>
      </c>
      <c r="G399" s="81"/>
      <c r="H399" s="81">
        <v>78000</v>
      </c>
    </row>
    <row r="400" spans="2:8" x14ac:dyDescent="0.25">
      <c r="B400" s="77">
        <v>3</v>
      </c>
      <c r="C400" s="77"/>
      <c r="D400" s="77"/>
      <c r="E400" s="77" t="s">
        <v>61</v>
      </c>
      <c r="F400" s="78">
        <f>F401</f>
        <v>224000</v>
      </c>
      <c r="G400" s="78">
        <f>G401</f>
        <v>10000</v>
      </c>
      <c r="H400" s="78">
        <f>F400+G400</f>
        <v>234000</v>
      </c>
    </row>
    <row r="401" spans="2:8" x14ac:dyDescent="0.25">
      <c r="B401" s="77"/>
      <c r="C401" s="77">
        <v>32</v>
      </c>
      <c r="D401" s="77"/>
      <c r="E401" s="77" t="s">
        <v>68</v>
      </c>
      <c r="F401" s="78">
        <f>F402+F403</f>
        <v>224000</v>
      </c>
      <c r="G401" s="78">
        <f>G402</f>
        <v>10000</v>
      </c>
      <c r="H401" s="78">
        <f>F401+G401</f>
        <v>234000</v>
      </c>
    </row>
    <row r="402" spans="2:8" x14ac:dyDescent="0.25">
      <c r="B402" s="80"/>
      <c r="C402" s="80"/>
      <c r="D402" s="80">
        <v>323</v>
      </c>
      <c r="E402" s="80" t="s">
        <v>72</v>
      </c>
      <c r="F402" s="81">
        <v>204000</v>
      </c>
      <c r="G402" s="81">
        <v>10000</v>
      </c>
      <c r="H402" s="81">
        <f>F402+G402</f>
        <v>214000</v>
      </c>
    </row>
    <row r="403" spans="2:8" ht="26.25" x14ac:dyDescent="0.25">
      <c r="B403" s="80"/>
      <c r="C403" s="80"/>
      <c r="D403" s="80">
        <v>329</v>
      </c>
      <c r="E403" s="27" t="s">
        <v>74</v>
      </c>
      <c r="F403" s="81">
        <v>20000</v>
      </c>
      <c r="G403" s="81"/>
      <c r="H403" s="81">
        <f>F403+G403</f>
        <v>20000</v>
      </c>
    </row>
    <row r="404" spans="2:8" x14ac:dyDescent="0.25">
      <c r="B404" s="84"/>
      <c r="C404" s="84"/>
      <c r="D404" s="84"/>
      <c r="E404" s="71" t="s">
        <v>193</v>
      </c>
      <c r="F404" s="72">
        <f>F406</f>
        <v>20000</v>
      </c>
      <c r="G404" s="72">
        <f>G406</f>
        <v>0</v>
      </c>
      <c r="H404" s="72">
        <f>H406</f>
        <v>20000</v>
      </c>
    </row>
    <row r="405" spans="2:8" x14ac:dyDescent="0.25">
      <c r="B405" s="84"/>
      <c r="C405" s="84"/>
      <c r="D405" s="84"/>
      <c r="E405" s="86" t="s">
        <v>137</v>
      </c>
      <c r="F405" s="93">
        <v>20000</v>
      </c>
      <c r="G405" s="81"/>
      <c r="H405" s="81">
        <v>20000</v>
      </c>
    </row>
    <row r="406" spans="2:8" x14ac:dyDescent="0.25">
      <c r="B406" s="77">
        <v>3</v>
      </c>
      <c r="C406" s="77"/>
      <c r="D406" s="77"/>
      <c r="E406" s="77" t="s">
        <v>61</v>
      </c>
      <c r="F406" s="78">
        <f>F407</f>
        <v>20000</v>
      </c>
      <c r="G406" s="78"/>
      <c r="H406" s="78">
        <f>F406+G406</f>
        <v>20000</v>
      </c>
    </row>
    <row r="407" spans="2:8" ht="26.25" x14ac:dyDescent="0.25">
      <c r="B407" s="77"/>
      <c r="C407" s="77">
        <v>36</v>
      </c>
      <c r="D407" s="77"/>
      <c r="E407" s="191" t="s">
        <v>194</v>
      </c>
      <c r="F407" s="78">
        <f>F408</f>
        <v>20000</v>
      </c>
      <c r="G407" s="81"/>
      <c r="H407" s="81">
        <f>F407+G407</f>
        <v>20000</v>
      </c>
    </row>
    <row r="408" spans="2:8" x14ac:dyDescent="0.25">
      <c r="B408" s="80"/>
      <c r="C408" s="80"/>
      <c r="D408" s="80">
        <v>363</v>
      </c>
      <c r="E408" s="80" t="s">
        <v>81</v>
      </c>
      <c r="F408" s="81">
        <v>20000</v>
      </c>
      <c r="G408" s="81"/>
      <c r="H408" s="81">
        <f>F408+G408</f>
        <v>20000</v>
      </c>
    </row>
    <row r="409" spans="2:8" x14ac:dyDescent="0.25">
      <c r="B409" s="90"/>
      <c r="C409" s="90"/>
      <c r="D409" s="90"/>
      <c r="E409" s="192" t="s">
        <v>195</v>
      </c>
      <c r="F409" s="92">
        <f>F415+F412</f>
        <v>270000</v>
      </c>
      <c r="G409" s="92">
        <f>G415+G412</f>
        <v>0</v>
      </c>
      <c r="H409" s="92">
        <f>F409+G409</f>
        <v>270000</v>
      </c>
    </row>
    <row r="410" spans="2:8" x14ac:dyDescent="0.25">
      <c r="B410" s="90"/>
      <c r="C410" s="90"/>
      <c r="D410" s="90"/>
      <c r="E410" s="190" t="s">
        <v>137</v>
      </c>
      <c r="F410" s="93">
        <v>85000</v>
      </c>
      <c r="G410" s="93"/>
      <c r="H410" s="93">
        <v>212500</v>
      </c>
    </row>
    <row r="411" spans="2:8" x14ac:dyDescent="0.25">
      <c r="B411" s="84"/>
      <c r="C411" s="84"/>
      <c r="D411" s="84"/>
      <c r="E411" s="86" t="s">
        <v>131</v>
      </c>
      <c r="F411" s="93">
        <v>15000</v>
      </c>
      <c r="G411" s="81"/>
      <c r="H411" s="81">
        <v>57500</v>
      </c>
    </row>
    <row r="412" spans="2:8" x14ac:dyDescent="0.25">
      <c r="B412" s="77">
        <v>3</v>
      </c>
      <c r="C412" s="77"/>
      <c r="D412" s="77"/>
      <c r="E412" s="77" t="s">
        <v>61</v>
      </c>
      <c r="F412" s="124">
        <f>F413</f>
        <v>30000</v>
      </c>
      <c r="G412" s="78">
        <f>G413</f>
        <v>0</v>
      </c>
      <c r="H412" s="78">
        <f t="shared" ref="H412:H417" si="10">F412+G412</f>
        <v>30000</v>
      </c>
    </row>
    <row r="413" spans="2:8" x14ac:dyDescent="0.25">
      <c r="B413" s="77"/>
      <c r="C413" s="77">
        <v>32</v>
      </c>
      <c r="D413" s="77"/>
      <c r="E413" s="77" t="s">
        <v>68</v>
      </c>
      <c r="F413" s="124">
        <f>F414</f>
        <v>30000</v>
      </c>
      <c r="G413" s="78">
        <f>G414</f>
        <v>0</v>
      </c>
      <c r="H413" s="78">
        <f t="shared" si="10"/>
        <v>30000</v>
      </c>
    </row>
    <row r="414" spans="2:8" x14ac:dyDescent="0.25">
      <c r="B414" s="80"/>
      <c r="C414" s="80"/>
      <c r="D414" s="80">
        <v>323</v>
      </c>
      <c r="E414" s="80" t="s">
        <v>72</v>
      </c>
      <c r="F414" s="93">
        <v>30000</v>
      </c>
      <c r="G414" s="81"/>
      <c r="H414" s="81">
        <f t="shared" si="10"/>
        <v>30000</v>
      </c>
    </row>
    <row r="415" spans="2:8" x14ac:dyDescent="0.25">
      <c r="B415" s="77">
        <v>4</v>
      </c>
      <c r="C415" s="77"/>
      <c r="D415" s="77"/>
      <c r="E415" s="77" t="s">
        <v>196</v>
      </c>
      <c r="F415" s="78">
        <f>F416</f>
        <v>240000</v>
      </c>
      <c r="G415" s="78">
        <f>G416</f>
        <v>0</v>
      </c>
      <c r="H415" s="78">
        <f t="shared" si="10"/>
        <v>240000</v>
      </c>
    </row>
    <row r="416" spans="2:8" ht="26.25" x14ac:dyDescent="0.25">
      <c r="B416" s="77"/>
      <c r="C416" s="77">
        <v>42</v>
      </c>
      <c r="D416" s="77"/>
      <c r="E416" s="191" t="s">
        <v>91</v>
      </c>
      <c r="F416" s="78">
        <f>F417</f>
        <v>240000</v>
      </c>
      <c r="G416" s="81">
        <f>G417</f>
        <v>0</v>
      </c>
      <c r="H416" s="81">
        <f t="shared" si="10"/>
        <v>240000</v>
      </c>
    </row>
    <row r="417" spans="2:8" x14ac:dyDescent="0.25">
      <c r="B417" s="80"/>
      <c r="C417" s="80"/>
      <c r="D417" s="80">
        <v>422</v>
      </c>
      <c r="E417" s="80" t="s">
        <v>93</v>
      </c>
      <c r="F417" s="81">
        <v>240000</v>
      </c>
      <c r="G417" s="81"/>
      <c r="H417" s="81">
        <f t="shared" si="10"/>
        <v>240000</v>
      </c>
    </row>
    <row r="418" spans="2:8" s="194" customFormat="1" ht="25.5" x14ac:dyDescent="0.2">
      <c r="B418" s="84"/>
      <c r="C418" s="84"/>
      <c r="D418" s="84"/>
      <c r="E418" s="89" t="s">
        <v>197</v>
      </c>
      <c r="F418" s="72">
        <f>F420</f>
        <v>28523</v>
      </c>
      <c r="G418" s="193">
        <f>G420</f>
        <v>20000</v>
      </c>
      <c r="H418" s="193">
        <f>H420</f>
        <v>48523</v>
      </c>
    </row>
    <row r="419" spans="2:8" x14ac:dyDescent="0.25">
      <c r="B419" s="84"/>
      <c r="C419" s="84"/>
      <c r="D419" s="84"/>
      <c r="E419" s="86" t="s">
        <v>131</v>
      </c>
      <c r="F419" s="93">
        <v>28523</v>
      </c>
      <c r="G419" s="81"/>
      <c r="H419" s="81">
        <v>48523</v>
      </c>
    </row>
    <row r="420" spans="2:8" x14ac:dyDescent="0.25">
      <c r="B420" s="77">
        <v>4</v>
      </c>
      <c r="C420" s="77"/>
      <c r="D420" s="77"/>
      <c r="E420" s="77" t="s">
        <v>196</v>
      </c>
      <c r="F420" s="78">
        <f>F421</f>
        <v>28523</v>
      </c>
      <c r="G420" s="78">
        <f>G421</f>
        <v>20000</v>
      </c>
      <c r="H420" s="78">
        <f>F420+G420</f>
        <v>48523</v>
      </c>
    </row>
    <row r="421" spans="2:8" ht="26.25" x14ac:dyDescent="0.25">
      <c r="B421" s="77"/>
      <c r="C421" s="77">
        <v>42</v>
      </c>
      <c r="D421" s="77"/>
      <c r="E421" s="105" t="s">
        <v>91</v>
      </c>
      <c r="F421" s="78">
        <f>F422</f>
        <v>28523</v>
      </c>
      <c r="G421" s="124">
        <f>G422</f>
        <v>20000</v>
      </c>
      <c r="H421" s="124">
        <f>F421+G421</f>
        <v>48523</v>
      </c>
    </row>
    <row r="422" spans="2:8" x14ac:dyDescent="0.25">
      <c r="B422" s="80"/>
      <c r="C422" s="80"/>
      <c r="D422" s="80">
        <v>421</v>
      </c>
      <c r="E422" s="80" t="s">
        <v>92</v>
      </c>
      <c r="F422" s="81">
        <v>28523</v>
      </c>
      <c r="G422" s="81">
        <v>20000</v>
      </c>
      <c r="H422" s="81">
        <f>F422+G422</f>
        <v>48523</v>
      </c>
    </row>
    <row r="423" spans="2:8" ht="26.25" x14ac:dyDescent="0.25">
      <c r="B423" s="84"/>
      <c r="C423" s="84"/>
      <c r="D423" s="84"/>
      <c r="E423" s="89" t="s">
        <v>198</v>
      </c>
      <c r="F423" s="72">
        <f>F425</f>
        <v>24000</v>
      </c>
      <c r="G423" s="72">
        <f>G425</f>
        <v>0</v>
      </c>
      <c r="H423" s="72">
        <f>H425</f>
        <v>24000</v>
      </c>
    </row>
    <row r="424" spans="2:8" x14ac:dyDescent="0.25">
      <c r="B424" s="84"/>
      <c r="C424" s="84"/>
      <c r="D424" s="84"/>
      <c r="E424" s="177" t="s">
        <v>137</v>
      </c>
      <c r="F424" s="111">
        <v>24000</v>
      </c>
      <c r="G424" s="93"/>
      <c r="H424" s="93">
        <v>24000</v>
      </c>
    </row>
    <row r="425" spans="2:8" x14ac:dyDescent="0.25">
      <c r="B425" s="77">
        <v>3</v>
      </c>
      <c r="C425" s="77"/>
      <c r="D425" s="77"/>
      <c r="E425" s="77" t="s">
        <v>61</v>
      </c>
      <c r="F425" s="78">
        <f>F426</f>
        <v>24000</v>
      </c>
      <c r="G425" s="78"/>
      <c r="H425" s="78">
        <f>F425+G425</f>
        <v>24000</v>
      </c>
    </row>
    <row r="426" spans="2:8" x14ac:dyDescent="0.25">
      <c r="B426" s="77"/>
      <c r="C426" s="77">
        <v>32</v>
      </c>
      <c r="D426" s="77"/>
      <c r="E426" s="77" t="s">
        <v>68</v>
      </c>
      <c r="F426" s="78">
        <f>F427</f>
        <v>24000</v>
      </c>
      <c r="G426" s="78"/>
      <c r="H426" s="78">
        <f>F426+G426</f>
        <v>24000</v>
      </c>
    </row>
    <row r="427" spans="2:8" x14ac:dyDescent="0.25">
      <c r="B427" s="80"/>
      <c r="C427" s="80"/>
      <c r="D427" s="80">
        <v>323</v>
      </c>
      <c r="E427" s="80" t="s">
        <v>72</v>
      </c>
      <c r="F427" s="81">
        <v>24000</v>
      </c>
      <c r="G427" s="81"/>
      <c r="H427" s="81">
        <f>F427+G427</f>
        <v>24000</v>
      </c>
    </row>
    <row r="428" spans="2:8" ht="26.25" x14ac:dyDescent="0.25">
      <c r="B428" s="84"/>
      <c r="C428" s="84"/>
      <c r="D428" s="84"/>
      <c r="E428" s="89" t="s">
        <v>199</v>
      </c>
      <c r="F428" s="72">
        <f>F431</f>
        <v>50000</v>
      </c>
      <c r="G428" s="72">
        <f>G431</f>
        <v>40000</v>
      </c>
      <c r="H428" s="72">
        <f>H431</f>
        <v>90000</v>
      </c>
    </row>
    <row r="429" spans="2:8" x14ac:dyDescent="0.25">
      <c r="B429" s="84"/>
      <c r="C429" s="84"/>
      <c r="D429" s="84"/>
      <c r="E429" s="110" t="s">
        <v>137</v>
      </c>
      <c r="F429" s="111">
        <v>40000</v>
      </c>
      <c r="G429" s="111"/>
      <c r="H429" s="111">
        <v>50000</v>
      </c>
    </row>
    <row r="430" spans="2:8" x14ac:dyDescent="0.25">
      <c r="B430" s="84"/>
      <c r="C430" s="84"/>
      <c r="D430" s="84"/>
      <c r="E430" s="195" t="s">
        <v>131</v>
      </c>
      <c r="F430" s="111">
        <v>10000</v>
      </c>
      <c r="G430" s="111"/>
      <c r="H430" s="111">
        <v>40000</v>
      </c>
    </row>
    <row r="431" spans="2:8" x14ac:dyDescent="0.25">
      <c r="B431" s="77">
        <v>3</v>
      </c>
      <c r="C431" s="77"/>
      <c r="D431" s="77"/>
      <c r="E431" s="77" t="s">
        <v>61</v>
      </c>
      <c r="F431" s="78">
        <f>F432</f>
        <v>50000</v>
      </c>
      <c r="G431" s="78">
        <f>G432</f>
        <v>40000</v>
      </c>
      <c r="H431" s="78">
        <f>F431+G431</f>
        <v>90000</v>
      </c>
    </row>
    <row r="432" spans="2:8" x14ac:dyDescent="0.25">
      <c r="B432" s="77"/>
      <c r="C432" s="77">
        <v>32</v>
      </c>
      <c r="D432" s="77"/>
      <c r="E432" s="77" t="s">
        <v>68</v>
      </c>
      <c r="F432" s="78">
        <f>F433</f>
        <v>50000</v>
      </c>
      <c r="G432" s="78">
        <f>G433</f>
        <v>40000</v>
      </c>
      <c r="H432" s="78">
        <f>F432+G432</f>
        <v>90000</v>
      </c>
    </row>
    <row r="433" spans="1:8" x14ac:dyDescent="0.25">
      <c r="B433" s="80"/>
      <c r="C433" s="80"/>
      <c r="D433" s="80">
        <v>323</v>
      </c>
      <c r="E433" s="80" t="s">
        <v>72</v>
      </c>
      <c r="F433" s="81">
        <v>50000</v>
      </c>
      <c r="G433" s="81">
        <v>40000</v>
      </c>
      <c r="H433" s="81">
        <f>F433+G433</f>
        <v>90000</v>
      </c>
    </row>
    <row r="434" spans="1:8" ht="26.25" x14ac:dyDescent="0.25">
      <c r="A434" s="196"/>
      <c r="B434" s="90"/>
      <c r="C434" s="90"/>
      <c r="D434" s="90"/>
      <c r="E434" s="122" t="s">
        <v>200</v>
      </c>
      <c r="F434" s="92">
        <f>F437</f>
        <v>5000</v>
      </c>
      <c r="G434" s="92">
        <f>G437</f>
        <v>0</v>
      </c>
      <c r="H434" s="92">
        <f>H437</f>
        <v>5000</v>
      </c>
    </row>
    <row r="435" spans="1:8" x14ac:dyDescent="0.25">
      <c r="A435" s="196"/>
      <c r="B435" s="90"/>
      <c r="C435" s="90"/>
      <c r="D435" s="90"/>
      <c r="E435" s="110" t="s">
        <v>174</v>
      </c>
      <c r="F435" s="111">
        <v>5000</v>
      </c>
      <c r="G435" s="111"/>
      <c r="H435" s="111">
        <v>500</v>
      </c>
    </row>
    <row r="436" spans="1:8" x14ac:dyDescent="0.25">
      <c r="A436" s="196"/>
      <c r="B436" s="90"/>
      <c r="C436" s="90"/>
      <c r="D436" s="90"/>
      <c r="E436" s="110" t="s">
        <v>131</v>
      </c>
      <c r="F436" s="111"/>
      <c r="G436" s="111"/>
      <c r="H436" s="111">
        <v>4500</v>
      </c>
    </row>
    <row r="437" spans="1:8" x14ac:dyDescent="0.25">
      <c r="B437" s="77">
        <v>3</v>
      </c>
      <c r="C437" s="77"/>
      <c r="D437" s="77"/>
      <c r="E437" s="77" t="s">
        <v>61</v>
      </c>
      <c r="F437" s="78">
        <f>F438</f>
        <v>5000</v>
      </c>
      <c r="G437" s="78">
        <f>G438</f>
        <v>0</v>
      </c>
      <c r="H437" s="78">
        <f>F437+G437</f>
        <v>5000</v>
      </c>
    </row>
    <row r="438" spans="1:8" x14ac:dyDescent="0.25">
      <c r="B438" s="77"/>
      <c r="C438" s="77">
        <v>32</v>
      </c>
      <c r="D438" s="77"/>
      <c r="E438" s="77" t="s">
        <v>68</v>
      </c>
      <c r="F438" s="78">
        <f>F439</f>
        <v>5000</v>
      </c>
      <c r="G438" s="78"/>
      <c r="H438" s="78">
        <f>F438+G438</f>
        <v>5000</v>
      </c>
    </row>
    <row r="439" spans="1:8" x14ac:dyDescent="0.25">
      <c r="B439" s="80"/>
      <c r="C439" s="80"/>
      <c r="D439" s="80">
        <v>323</v>
      </c>
      <c r="E439" s="80" t="s">
        <v>72</v>
      </c>
      <c r="F439" s="81">
        <v>5000</v>
      </c>
      <c r="G439" s="81"/>
      <c r="H439" s="81">
        <f>F439+G439</f>
        <v>5000</v>
      </c>
    </row>
    <row r="440" spans="1:8" x14ac:dyDescent="0.25">
      <c r="B440" s="120"/>
      <c r="C440" s="120"/>
      <c r="D440" s="90"/>
      <c r="E440" s="122" t="s">
        <v>201</v>
      </c>
      <c r="F440" s="92">
        <f>F444+F449</f>
        <v>752000</v>
      </c>
      <c r="G440" s="92">
        <f>G444+G449</f>
        <v>10000</v>
      </c>
      <c r="H440" s="92">
        <f>F440+G440</f>
        <v>762000</v>
      </c>
    </row>
    <row r="441" spans="1:8" x14ac:dyDescent="0.25">
      <c r="B441" s="120"/>
      <c r="C441" s="120"/>
      <c r="D441" s="90"/>
      <c r="E441" s="197" t="s">
        <v>131</v>
      </c>
      <c r="F441" s="111">
        <v>99250</v>
      </c>
      <c r="G441" s="75"/>
      <c r="H441" s="111">
        <v>762000</v>
      </c>
    </row>
    <row r="442" spans="1:8" x14ac:dyDescent="0.25">
      <c r="B442" s="120"/>
      <c r="C442" s="120"/>
      <c r="D442" s="90"/>
      <c r="E442" s="197" t="s">
        <v>174</v>
      </c>
      <c r="F442" s="75">
        <v>150750</v>
      </c>
      <c r="G442" s="75"/>
      <c r="H442" s="111"/>
    </row>
    <row r="443" spans="1:8" x14ac:dyDescent="0.25">
      <c r="B443" s="120"/>
      <c r="C443" s="120"/>
      <c r="D443" s="90"/>
      <c r="E443" s="197" t="s">
        <v>137</v>
      </c>
      <c r="F443" s="75">
        <v>360000</v>
      </c>
      <c r="G443" s="75"/>
      <c r="H443" s="111"/>
    </row>
    <row r="444" spans="1:8" x14ac:dyDescent="0.25">
      <c r="B444" s="121">
        <v>3</v>
      </c>
      <c r="C444" s="121"/>
      <c r="D444" s="80"/>
      <c r="E444" s="105" t="s">
        <v>61</v>
      </c>
      <c r="F444" s="78">
        <f>F445</f>
        <v>39000</v>
      </c>
      <c r="G444" s="78">
        <f>G445</f>
        <v>10000</v>
      </c>
      <c r="H444" s="78">
        <f t="shared" ref="H444:H451" si="11">F444+G444</f>
        <v>49000</v>
      </c>
    </row>
    <row r="445" spans="1:8" x14ac:dyDescent="0.25">
      <c r="B445" s="121"/>
      <c r="C445" s="77">
        <v>32</v>
      </c>
      <c r="D445" s="80"/>
      <c r="E445" s="105" t="s">
        <v>68</v>
      </c>
      <c r="F445" s="78">
        <f>F447+F446</f>
        <v>39000</v>
      </c>
      <c r="G445" s="78">
        <f>G446+G447+G448</f>
        <v>10000</v>
      </c>
      <c r="H445" s="78">
        <f t="shared" si="11"/>
        <v>49000</v>
      </c>
    </row>
    <row r="446" spans="1:8" x14ac:dyDescent="0.25">
      <c r="B446" s="121"/>
      <c r="C446" s="77"/>
      <c r="D446" s="80">
        <v>322</v>
      </c>
      <c r="E446" s="106" t="s">
        <v>70</v>
      </c>
      <c r="F446" s="81">
        <v>2000</v>
      </c>
      <c r="G446" s="81"/>
      <c r="H446" s="81">
        <f t="shared" si="11"/>
        <v>2000</v>
      </c>
    </row>
    <row r="447" spans="1:8" x14ac:dyDescent="0.25">
      <c r="B447" s="121"/>
      <c r="C447" s="121"/>
      <c r="D447" s="80">
        <v>323</v>
      </c>
      <c r="E447" s="106" t="s">
        <v>72</v>
      </c>
      <c r="F447" s="81">
        <v>37000</v>
      </c>
      <c r="G447" s="81"/>
      <c r="H447" s="81">
        <f t="shared" si="11"/>
        <v>37000</v>
      </c>
    </row>
    <row r="448" spans="1:8" ht="26.25" x14ac:dyDescent="0.25">
      <c r="B448" s="121"/>
      <c r="C448" s="121"/>
      <c r="D448" s="80">
        <v>329</v>
      </c>
      <c r="E448" s="27" t="s">
        <v>74</v>
      </c>
      <c r="F448" s="81"/>
      <c r="G448" s="81">
        <v>10000</v>
      </c>
      <c r="H448" s="81">
        <f t="shared" si="11"/>
        <v>10000</v>
      </c>
    </row>
    <row r="449" spans="2:8" ht="39" x14ac:dyDescent="0.25">
      <c r="B449" s="77">
        <v>4</v>
      </c>
      <c r="C449" s="77"/>
      <c r="D449" s="80"/>
      <c r="E449" s="105" t="s">
        <v>145</v>
      </c>
      <c r="F449" s="78">
        <f>F450</f>
        <v>713000</v>
      </c>
      <c r="G449" s="78">
        <f>G450</f>
        <v>0</v>
      </c>
      <c r="H449" s="78">
        <f t="shared" si="11"/>
        <v>713000</v>
      </c>
    </row>
    <row r="450" spans="2:8" ht="26.25" x14ac:dyDescent="0.25">
      <c r="B450" s="77"/>
      <c r="C450" s="77">
        <v>42</v>
      </c>
      <c r="D450" s="80"/>
      <c r="E450" s="105" t="s">
        <v>91</v>
      </c>
      <c r="F450" s="78">
        <f>F451</f>
        <v>713000</v>
      </c>
      <c r="G450" s="78">
        <f>G451</f>
        <v>0</v>
      </c>
      <c r="H450" s="78">
        <f t="shared" si="11"/>
        <v>713000</v>
      </c>
    </row>
    <row r="451" spans="2:8" x14ac:dyDescent="0.25">
      <c r="B451" s="121"/>
      <c r="C451" s="121"/>
      <c r="D451" s="80">
        <v>421</v>
      </c>
      <c r="E451" s="106" t="s">
        <v>92</v>
      </c>
      <c r="F451" s="81">
        <v>713000</v>
      </c>
      <c r="G451" s="81"/>
      <c r="H451" s="81">
        <f t="shared" si="11"/>
        <v>713000</v>
      </c>
    </row>
    <row r="452" spans="2:8" x14ac:dyDescent="0.25">
      <c r="B452" s="120"/>
      <c r="C452" s="90"/>
      <c r="D452" s="90"/>
      <c r="E452" s="198" t="s">
        <v>202</v>
      </c>
      <c r="F452" s="72">
        <f>F456+F459</f>
        <v>820000</v>
      </c>
      <c r="G452" s="72">
        <f>G456+G459</f>
        <v>5000</v>
      </c>
      <c r="H452" s="72">
        <f>H456+H459</f>
        <v>825000</v>
      </c>
    </row>
    <row r="453" spans="2:8" x14ac:dyDescent="0.25">
      <c r="B453" s="120"/>
      <c r="C453" s="90"/>
      <c r="D453" s="90"/>
      <c r="E453" s="86" t="s">
        <v>142</v>
      </c>
      <c r="F453" s="93">
        <v>40750</v>
      </c>
      <c r="G453" s="81"/>
      <c r="H453" s="81">
        <v>426260</v>
      </c>
    </row>
    <row r="454" spans="2:8" x14ac:dyDescent="0.25">
      <c r="B454" s="120"/>
      <c r="C454" s="90"/>
      <c r="D454" s="90"/>
      <c r="E454" s="86" t="s">
        <v>174</v>
      </c>
      <c r="F454" s="81">
        <v>359250</v>
      </c>
      <c r="G454" s="81"/>
      <c r="H454" s="93">
        <v>27500</v>
      </c>
    </row>
    <row r="455" spans="2:8" x14ac:dyDescent="0.25">
      <c r="B455" s="120"/>
      <c r="C455" s="90"/>
      <c r="D455" s="90"/>
      <c r="E455" s="86" t="s">
        <v>137</v>
      </c>
      <c r="F455" s="81">
        <v>420000</v>
      </c>
      <c r="G455" s="81"/>
      <c r="H455" s="93">
        <v>371240</v>
      </c>
    </row>
    <row r="456" spans="2:8" ht="26.25" x14ac:dyDescent="0.25">
      <c r="B456" s="77">
        <v>4</v>
      </c>
      <c r="C456" s="77"/>
      <c r="D456" s="77"/>
      <c r="E456" s="105" t="s">
        <v>86</v>
      </c>
      <c r="F456" s="78">
        <f>F457</f>
        <v>800000</v>
      </c>
      <c r="G456" s="78">
        <f>G457</f>
        <v>0</v>
      </c>
      <c r="H456" s="78">
        <f t="shared" ref="H456:H461" si="12">F456+G456</f>
        <v>800000</v>
      </c>
    </row>
    <row r="457" spans="2:8" ht="26.25" x14ac:dyDescent="0.25">
      <c r="B457" s="80"/>
      <c r="C457" s="77">
        <v>42</v>
      </c>
      <c r="D457" s="80"/>
      <c r="E457" s="105" t="s">
        <v>91</v>
      </c>
      <c r="F457" s="23">
        <f>F458</f>
        <v>800000</v>
      </c>
      <c r="G457" s="78"/>
      <c r="H457" s="78">
        <f t="shared" si="12"/>
        <v>800000</v>
      </c>
    </row>
    <row r="458" spans="2:8" ht="26.25" x14ac:dyDescent="0.25">
      <c r="B458" s="80"/>
      <c r="C458" s="80"/>
      <c r="D458" s="80">
        <v>421</v>
      </c>
      <c r="E458" s="106" t="s">
        <v>203</v>
      </c>
      <c r="F458" s="28">
        <v>800000</v>
      </c>
      <c r="G458" s="81"/>
      <c r="H458" s="81">
        <f t="shared" si="12"/>
        <v>800000</v>
      </c>
    </row>
    <row r="459" spans="2:8" x14ac:dyDescent="0.25">
      <c r="B459" s="77">
        <v>3</v>
      </c>
      <c r="C459" s="77"/>
      <c r="D459" s="77"/>
      <c r="E459" s="105" t="s">
        <v>61</v>
      </c>
      <c r="F459" s="23">
        <f>F460</f>
        <v>20000</v>
      </c>
      <c r="G459" s="78">
        <f>G460</f>
        <v>5000</v>
      </c>
      <c r="H459" s="78">
        <f t="shared" si="12"/>
        <v>25000</v>
      </c>
    </row>
    <row r="460" spans="2:8" x14ac:dyDescent="0.25">
      <c r="B460" s="77"/>
      <c r="C460" s="77">
        <v>32</v>
      </c>
      <c r="D460" s="77"/>
      <c r="E460" s="105" t="s">
        <v>68</v>
      </c>
      <c r="F460" s="23">
        <f>F461</f>
        <v>20000</v>
      </c>
      <c r="G460" s="78">
        <f>G461</f>
        <v>5000</v>
      </c>
      <c r="H460" s="78">
        <f t="shared" si="12"/>
        <v>25000</v>
      </c>
    </row>
    <row r="461" spans="2:8" x14ac:dyDescent="0.25">
      <c r="B461" s="80"/>
      <c r="C461" s="80"/>
      <c r="D461" s="80">
        <v>323</v>
      </c>
      <c r="E461" s="106" t="s">
        <v>72</v>
      </c>
      <c r="F461" s="28">
        <v>20000</v>
      </c>
      <c r="G461" s="81">
        <v>5000</v>
      </c>
      <c r="H461" s="81">
        <f t="shared" si="12"/>
        <v>25000</v>
      </c>
    </row>
    <row r="462" spans="2:8" ht="26.25" x14ac:dyDescent="0.25">
      <c r="B462" s="84"/>
      <c r="C462" s="84"/>
      <c r="D462" s="84"/>
      <c r="E462" s="199" t="s">
        <v>204</v>
      </c>
      <c r="F462" s="200">
        <f>F468+F465</f>
        <v>122500</v>
      </c>
      <c r="G462" s="92">
        <f>G468+G465</f>
        <v>0</v>
      </c>
      <c r="H462" s="92">
        <f>H468+H465</f>
        <v>122500</v>
      </c>
    </row>
    <row r="463" spans="2:8" x14ac:dyDescent="0.25">
      <c r="B463" s="84"/>
      <c r="C463" s="84"/>
      <c r="D463" s="84"/>
      <c r="E463" s="201" t="s">
        <v>178</v>
      </c>
      <c r="F463" s="113"/>
      <c r="G463" s="93"/>
      <c r="H463" s="93">
        <v>22750</v>
      </c>
    </row>
    <row r="464" spans="2:8" x14ac:dyDescent="0.25">
      <c r="B464" s="90"/>
      <c r="C464" s="90"/>
      <c r="D464" s="90"/>
      <c r="E464" s="202" t="s">
        <v>137</v>
      </c>
      <c r="F464" s="81">
        <v>149201</v>
      </c>
      <c r="G464" s="81"/>
      <c r="H464" s="93">
        <v>99750</v>
      </c>
    </row>
    <row r="465" spans="2:8" x14ac:dyDescent="0.25">
      <c r="B465" s="77">
        <v>3</v>
      </c>
      <c r="C465" s="77"/>
      <c r="D465" s="77"/>
      <c r="E465" s="77" t="s">
        <v>61</v>
      </c>
      <c r="F465" s="78">
        <f>F466</f>
        <v>17500</v>
      </c>
      <c r="G465" s="78">
        <f>G466</f>
        <v>0</v>
      </c>
      <c r="H465" s="78">
        <f t="shared" ref="H465:H471" si="13">F465+G465</f>
        <v>17500</v>
      </c>
    </row>
    <row r="466" spans="2:8" x14ac:dyDescent="0.25">
      <c r="B466" s="77"/>
      <c r="C466" s="77">
        <v>32</v>
      </c>
      <c r="D466" s="77"/>
      <c r="E466" s="77" t="s">
        <v>68</v>
      </c>
      <c r="F466" s="78">
        <f>F467</f>
        <v>17500</v>
      </c>
      <c r="G466" s="78">
        <f>G467</f>
        <v>0</v>
      </c>
      <c r="H466" s="78">
        <f t="shared" si="13"/>
        <v>17500</v>
      </c>
    </row>
    <row r="467" spans="2:8" x14ac:dyDescent="0.25">
      <c r="B467" s="80"/>
      <c r="C467" s="80"/>
      <c r="D467" s="80">
        <v>323</v>
      </c>
      <c r="E467" s="80" t="s">
        <v>72</v>
      </c>
      <c r="F467" s="81">
        <v>17500</v>
      </c>
      <c r="G467" s="81"/>
      <c r="H467" s="81">
        <f t="shared" si="13"/>
        <v>17500</v>
      </c>
    </row>
    <row r="468" spans="2:8" x14ac:dyDescent="0.25">
      <c r="B468" s="77">
        <v>4</v>
      </c>
      <c r="C468" s="77"/>
      <c r="D468" s="77"/>
      <c r="E468" s="77" t="s">
        <v>196</v>
      </c>
      <c r="F468" s="78">
        <f>F469</f>
        <v>105000</v>
      </c>
      <c r="G468" s="78">
        <f>G469</f>
        <v>0</v>
      </c>
      <c r="H468" s="78">
        <f t="shared" si="13"/>
        <v>105000</v>
      </c>
    </row>
    <row r="469" spans="2:8" ht="26.25" x14ac:dyDescent="0.25">
      <c r="B469" s="80"/>
      <c r="C469" s="77">
        <v>42</v>
      </c>
      <c r="D469" s="80"/>
      <c r="E469" s="105" t="s">
        <v>91</v>
      </c>
      <c r="F469" s="78">
        <f>F470</f>
        <v>105000</v>
      </c>
      <c r="G469" s="81">
        <f>G470</f>
        <v>0</v>
      </c>
      <c r="H469" s="81">
        <f t="shared" si="13"/>
        <v>105000</v>
      </c>
    </row>
    <row r="470" spans="2:8" x14ac:dyDescent="0.25">
      <c r="B470" s="80"/>
      <c r="C470" s="80"/>
      <c r="D470" s="80">
        <v>422</v>
      </c>
      <c r="E470" s="77" t="s">
        <v>196</v>
      </c>
      <c r="F470" s="81">
        <v>105000</v>
      </c>
      <c r="G470" s="81"/>
      <c r="H470" s="81">
        <f t="shared" si="13"/>
        <v>105000</v>
      </c>
    </row>
    <row r="471" spans="2:8" ht="26.25" x14ac:dyDescent="0.25">
      <c r="B471" s="120"/>
      <c r="C471" s="90"/>
      <c r="D471" s="90"/>
      <c r="E471" s="203" t="s">
        <v>205</v>
      </c>
      <c r="F471" s="72">
        <f>F473</f>
        <v>299201</v>
      </c>
      <c r="G471" s="72">
        <f>G473</f>
        <v>0</v>
      </c>
      <c r="H471" s="72">
        <f t="shared" si="13"/>
        <v>299201</v>
      </c>
    </row>
    <row r="472" spans="2:8" x14ac:dyDescent="0.25">
      <c r="B472" s="120"/>
      <c r="C472" s="90"/>
      <c r="D472" s="90"/>
      <c r="E472" s="86" t="s">
        <v>137</v>
      </c>
      <c r="F472" s="93"/>
      <c r="G472" s="81"/>
      <c r="H472" s="81">
        <v>299201</v>
      </c>
    </row>
    <row r="473" spans="2:8" ht="26.25" x14ac:dyDescent="0.25">
      <c r="B473" s="77">
        <v>4</v>
      </c>
      <c r="C473" s="77"/>
      <c r="D473" s="77"/>
      <c r="E473" s="105" t="s">
        <v>86</v>
      </c>
      <c r="F473" s="78">
        <f>F474</f>
        <v>299201</v>
      </c>
      <c r="G473" s="78">
        <f>G474</f>
        <v>0</v>
      </c>
      <c r="H473" s="78">
        <f>F473+G473</f>
        <v>299201</v>
      </c>
    </row>
    <row r="474" spans="2:8" ht="26.25" x14ac:dyDescent="0.25">
      <c r="B474" s="80"/>
      <c r="C474" s="77">
        <v>42</v>
      </c>
      <c r="D474" s="80"/>
      <c r="E474" s="105" t="s">
        <v>91</v>
      </c>
      <c r="F474" s="23">
        <f>F475</f>
        <v>299201</v>
      </c>
      <c r="G474" s="78">
        <f>G475</f>
        <v>0</v>
      </c>
      <c r="H474" s="78">
        <f>F474+G474</f>
        <v>299201</v>
      </c>
    </row>
    <row r="475" spans="2:8" x14ac:dyDescent="0.25">
      <c r="B475" s="80"/>
      <c r="C475" s="80"/>
      <c r="D475" s="80">
        <v>421</v>
      </c>
      <c r="E475" s="106" t="s">
        <v>206</v>
      </c>
      <c r="F475" s="28">
        <v>299201</v>
      </c>
      <c r="G475" s="81"/>
      <c r="H475" s="81">
        <f>F475+G475</f>
        <v>299201</v>
      </c>
    </row>
    <row r="476" spans="2:8" ht="26.25" x14ac:dyDescent="0.25">
      <c r="B476" s="120"/>
      <c r="C476" s="90"/>
      <c r="D476" s="90"/>
      <c r="E476" s="203" t="s">
        <v>207</v>
      </c>
      <c r="F476" s="72">
        <f>F478</f>
        <v>100000</v>
      </c>
      <c r="G476" s="72">
        <f>G478</f>
        <v>100000</v>
      </c>
      <c r="H476" s="72">
        <f>F476+G476</f>
        <v>200000</v>
      </c>
    </row>
    <row r="477" spans="2:8" x14ac:dyDescent="0.25">
      <c r="B477" s="120"/>
      <c r="C477" s="90"/>
      <c r="D477" s="90"/>
      <c r="E477" s="86" t="s">
        <v>142</v>
      </c>
      <c r="F477" s="93"/>
      <c r="G477" s="81"/>
      <c r="H477" s="81">
        <v>200000</v>
      </c>
    </row>
    <row r="478" spans="2:8" x14ac:dyDescent="0.25">
      <c r="B478" s="77">
        <v>3</v>
      </c>
      <c r="C478" s="77"/>
      <c r="D478" s="77"/>
      <c r="E478" s="105" t="s">
        <v>61</v>
      </c>
      <c r="F478" s="78">
        <f>F479</f>
        <v>100000</v>
      </c>
      <c r="G478" s="78">
        <f>G479</f>
        <v>100000</v>
      </c>
      <c r="H478" s="78">
        <f>F478+G478</f>
        <v>200000</v>
      </c>
    </row>
    <row r="479" spans="2:8" ht="26.25" x14ac:dyDescent="0.25">
      <c r="B479" s="80"/>
      <c r="C479" s="77">
        <v>36</v>
      </c>
      <c r="D479" s="80"/>
      <c r="E479" s="105" t="s">
        <v>208</v>
      </c>
      <c r="F479" s="23">
        <f>F480</f>
        <v>100000</v>
      </c>
      <c r="G479" s="78">
        <f>G480</f>
        <v>100000</v>
      </c>
      <c r="H479" s="78">
        <f>F479+G479</f>
        <v>200000</v>
      </c>
    </row>
    <row r="480" spans="2:8" x14ac:dyDescent="0.25">
      <c r="B480" s="80"/>
      <c r="C480" s="80"/>
      <c r="D480" s="80">
        <v>363</v>
      </c>
      <c r="E480" s="106" t="s">
        <v>81</v>
      </c>
      <c r="F480" s="28">
        <v>100000</v>
      </c>
      <c r="G480" s="81">
        <v>100000</v>
      </c>
      <c r="H480" s="81">
        <f>F480+G480</f>
        <v>200000</v>
      </c>
    </row>
    <row r="481" spans="2:8" ht="25.5" x14ac:dyDescent="0.25">
      <c r="B481" s="140"/>
      <c r="C481" s="140"/>
      <c r="D481" s="140"/>
      <c r="E481" s="141" t="s">
        <v>209</v>
      </c>
      <c r="F481" s="99">
        <f>F483</f>
        <v>209000</v>
      </c>
      <c r="G481" s="99">
        <f>G483</f>
        <v>427000</v>
      </c>
      <c r="H481" s="99">
        <f>H483</f>
        <v>636000</v>
      </c>
    </row>
    <row r="482" spans="2:8" ht="25.5" x14ac:dyDescent="0.25">
      <c r="B482" s="140"/>
      <c r="C482" s="140"/>
      <c r="D482" s="140"/>
      <c r="E482" s="141" t="s">
        <v>210</v>
      </c>
      <c r="F482" s="99"/>
      <c r="G482" s="99"/>
      <c r="H482" s="99"/>
    </row>
    <row r="483" spans="2:8" ht="36" customHeight="1" x14ac:dyDescent="0.25">
      <c r="B483" s="143"/>
      <c r="C483" s="143"/>
      <c r="D483" s="143"/>
      <c r="E483" s="144" t="s">
        <v>211</v>
      </c>
      <c r="F483" s="103">
        <f>F484+F489+F499+F494+F506+F515</f>
        <v>209000</v>
      </c>
      <c r="G483" s="103">
        <f>G484+G489+G499+G494+G506+G515</f>
        <v>427000</v>
      </c>
      <c r="H483" s="103">
        <f>H484+H489+H499+H494+H506+H515</f>
        <v>636000</v>
      </c>
    </row>
    <row r="484" spans="2:8" ht="26.25" x14ac:dyDescent="0.25">
      <c r="B484" s="84"/>
      <c r="C484" s="84"/>
      <c r="D484" s="84"/>
      <c r="E484" s="89" t="s">
        <v>212</v>
      </c>
      <c r="F484" s="72">
        <f>F486</f>
        <v>120000</v>
      </c>
      <c r="G484" s="72">
        <f>G486</f>
        <v>0</v>
      </c>
      <c r="H484" s="72">
        <f>H486</f>
        <v>120000</v>
      </c>
    </row>
    <row r="485" spans="2:8" x14ac:dyDescent="0.25">
      <c r="B485" s="84"/>
      <c r="C485" s="84"/>
      <c r="D485" s="84"/>
      <c r="E485" s="86" t="s">
        <v>131</v>
      </c>
      <c r="F485" s="87">
        <v>120000</v>
      </c>
      <c r="G485" s="81"/>
      <c r="H485" s="88">
        <v>120000</v>
      </c>
    </row>
    <row r="486" spans="2:8" x14ac:dyDescent="0.25">
      <c r="B486" s="77">
        <v>3</v>
      </c>
      <c r="C486" s="77"/>
      <c r="D486" s="77"/>
      <c r="E486" s="77" t="s">
        <v>61</v>
      </c>
      <c r="F486" s="78">
        <f>F487</f>
        <v>120000</v>
      </c>
      <c r="G486" s="78">
        <f>G487</f>
        <v>0</v>
      </c>
      <c r="H486" s="78">
        <f>F486+G486</f>
        <v>120000</v>
      </c>
    </row>
    <row r="487" spans="2:8" x14ac:dyDescent="0.25">
      <c r="B487" s="77"/>
      <c r="C487" s="77">
        <v>38</v>
      </c>
      <c r="D487" s="77"/>
      <c r="E487" s="77" t="s">
        <v>84</v>
      </c>
      <c r="F487" s="78">
        <f>F488</f>
        <v>120000</v>
      </c>
      <c r="G487" s="78"/>
      <c r="H487" s="78">
        <f>F487+G487</f>
        <v>120000</v>
      </c>
    </row>
    <row r="488" spans="2:8" x14ac:dyDescent="0.25">
      <c r="B488" s="80"/>
      <c r="C488" s="80"/>
      <c r="D488" s="80">
        <v>381</v>
      </c>
      <c r="E488" s="80" t="s">
        <v>54</v>
      </c>
      <c r="F488" s="81">
        <v>120000</v>
      </c>
      <c r="G488" s="81"/>
      <c r="H488" s="81">
        <f>F488+G488</f>
        <v>120000</v>
      </c>
    </row>
    <row r="489" spans="2:8" x14ac:dyDescent="0.25">
      <c r="B489" s="84"/>
      <c r="C489" s="84"/>
      <c r="D489" s="84"/>
      <c r="E489" s="89" t="s">
        <v>213</v>
      </c>
      <c r="F489" s="72">
        <f>F491</f>
        <v>29000</v>
      </c>
      <c r="G489" s="72">
        <f>G491</f>
        <v>0</v>
      </c>
      <c r="H489" s="72">
        <f>H491</f>
        <v>29000</v>
      </c>
    </row>
    <row r="490" spans="2:8" x14ac:dyDescent="0.25">
      <c r="B490" s="84"/>
      <c r="C490" s="84"/>
      <c r="D490" s="84"/>
      <c r="E490" s="86" t="s">
        <v>131</v>
      </c>
      <c r="F490" s="87">
        <v>29000</v>
      </c>
      <c r="G490" s="81"/>
      <c r="H490" s="88">
        <v>29000</v>
      </c>
    </row>
    <row r="491" spans="2:8" x14ac:dyDescent="0.25">
      <c r="B491" s="77">
        <v>3</v>
      </c>
      <c r="C491" s="77"/>
      <c r="D491" s="77"/>
      <c r="E491" s="77" t="s">
        <v>61</v>
      </c>
      <c r="F491" s="78">
        <f>F492</f>
        <v>29000</v>
      </c>
      <c r="G491" s="78">
        <f>G492</f>
        <v>0</v>
      </c>
      <c r="H491" s="78">
        <f>F491+G491</f>
        <v>29000</v>
      </c>
    </row>
    <row r="492" spans="2:8" x14ac:dyDescent="0.25">
      <c r="B492" s="77"/>
      <c r="C492" s="77">
        <v>38</v>
      </c>
      <c r="D492" s="77"/>
      <c r="E492" s="77" t="s">
        <v>84</v>
      </c>
      <c r="F492" s="78">
        <f>F493</f>
        <v>29000</v>
      </c>
      <c r="G492" s="78"/>
      <c r="H492" s="78">
        <f>F492+G492</f>
        <v>29000</v>
      </c>
    </row>
    <row r="493" spans="2:8" x14ac:dyDescent="0.25">
      <c r="B493" s="80"/>
      <c r="C493" s="80"/>
      <c r="D493" s="80">
        <v>381</v>
      </c>
      <c r="E493" s="80" t="s">
        <v>54</v>
      </c>
      <c r="F493" s="81">
        <v>29000</v>
      </c>
      <c r="G493" s="81"/>
      <c r="H493" s="81">
        <f>F493+G493</f>
        <v>29000</v>
      </c>
    </row>
    <row r="494" spans="2:8" x14ac:dyDescent="0.25">
      <c r="B494" s="84"/>
      <c r="C494" s="84"/>
      <c r="D494" s="84"/>
      <c r="E494" s="192" t="s">
        <v>214</v>
      </c>
      <c r="F494" s="92">
        <f>F496</f>
        <v>7000</v>
      </c>
      <c r="G494" s="92">
        <f>G496</f>
        <v>0</v>
      </c>
      <c r="H494" s="92">
        <f>H496</f>
        <v>7000</v>
      </c>
    </row>
    <row r="495" spans="2:8" x14ac:dyDescent="0.25">
      <c r="B495" s="90"/>
      <c r="C495" s="90"/>
      <c r="D495" s="90"/>
      <c r="E495" s="86" t="s">
        <v>131</v>
      </c>
      <c r="F495" s="87">
        <v>7000</v>
      </c>
      <c r="G495" s="81"/>
      <c r="H495" s="88">
        <v>7000</v>
      </c>
    </row>
    <row r="496" spans="2:8" x14ac:dyDescent="0.25">
      <c r="B496" s="77">
        <v>3</v>
      </c>
      <c r="C496" s="77"/>
      <c r="D496" s="77"/>
      <c r="E496" s="77" t="s">
        <v>61</v>
      </c>
      <c r="F496" s="78">
        <f>F497</f>
        <v>7000</v>
      </c>
      <c r="G496" s="78">
        <f>G497</f>
        <v>0</v>
      </c>
      <c r="H496" s="78">
        <f>F496+G496</f>
        <v>7000</v>
      </c>
    </row>
    <row r="497" spans="2:8" x14ac:dyDescent="0.25">
      <c r="B497" s="80"/>
      <c r="C497" s="77">
        <v>32</v>
      </c>
      <c r="D497" s="80"/>
      <c r="E497" s="80" t="s">
        <v>68</v>
      </c>
      <c r="F497" s="78">
        <f>F498</f>
        <v>7000</v>
      </c>
      <c r="G497" s="78"/>
      <c r="H497" s="78">
        <f>F497+G497</f>
        <v>7000</v>
      </c>
    </row>
    <row r="498" spans="2:8" x14ac:dyDescent="0.25">
      <c r="B498" s="80"/>
      <c r="C498" s="80"/>
      <c r="D498" s="80">
        <v>323</v>
      </c>
      <c r="E498" s="80" t="s">
        <v>72</v>
      </c>
      <c r="F498" s="81">
        <v>7000</v>
      </c>
      <c r="G498" s="81"/>
      <c r="H498" s="81">
        <f>F498+G498</f>
        <v>7000</v>
      </c>
    </row>
    <row r="499" spans="2:8" x14ac:dyDescent="0.25">
      <c r="B499" s="84"/>
      <c r="C499" s="84"/>
      <c r="D499" s="84"/>
      <c r="E499" s="89" t="s">
        <v>215</v>
      </c>
      <c r="F499" s="72">
        <f>F502</f>
        <v>53000</v>
      </c>
      <c r="G499" s="72">
        <f>G502</f>
        <v>4000</v>
      </c>
      <c r="H499" s="72">
        <f>H502</f>
        <v>57000</v>
      </c>
    </row>
    <row r="500" spans="2:8" x14ac:dyDescent="0.25">
      <c r="B500" s="84"/>
      <c r="C500" s="84"/>
      <c r="D500" s="84"/>
      <c r="E500" s="86" t="s">
        <v>131</v>
      </c>
      <c r="F500" s="111">
        <v>53000</v>
      </c>
      <c r="G500" s="75"/>
      <c r="H500" s="75">
        <v>17000</v>
      </c>
    </row>
    <row r="501" spans="2:8" x14ac:dyDescent="0.25">
      <c r="B501" s="84"/>
      <c r="C501" s="84"/>
      <c r="D501" s="84"/>
      <c r="E501" s="86" t="s">
        <v>137</v>
      </c>
      <c r="F501" s="111"/>
      <c r="G501" s="75"/>
      <c r="H501" s="75">
        <v>40000</v>
      </c>
    </row>
    <row r="502" spans="2:8" x14ac:dyDescent="0.25">
      <c r="B502" s="77">
        <v>3</v>
      </c>
      <c r="C502" s="77"/>
      <c r="D502" s="77"/>
      <c r="E502" s="77" t="s">
        <v>61</v>
      </c>
      <c r="F502" s="78">
        <f>F503</f>
        <v>53000</v>
      </c>
      <c r="G502" s="78">
        <f>G503</f>
        <v>4000</v>
      </c>
      <c r="H502" s="78">
        <f>F502+G502</f>
        <v>57000</v>
      </c>
    </row>
    <row r="503" spans="2:8" x14ac:dyDescent="0.25">
      <c r="B503" s="77"/>
      <c r="C503" s="77">
        <v>38</v>
      </c>
      <c r="D503" s="77"/>
      <c r="E503" s="77" t="s">
        <v>84</v>
      </c>
      <c r="F503" s="78">
        <f>F504+F505</f>
        <v>53000</v>
      </c>
      <c r="G503" s="78">
        <f>G504+G505</f>
        <v>4000</v>
      </c>
      <c r="H503" s="78">
        <f>F503+G503</f>
        <v>57000</v>
      </c>
    </row>
    <row r="504" spans="2:8" x14ac:dyDescent="0.25">
      <c r="B504" s="80"/>
      <c r="C504" s="80"/>
      <c r="D504" s="80">
        <v>381</v>
      </c>
      <c r="E504" s="80" t="s">
        <v>54</v>
      </c>
      <c r="F504" s="81">
        <v>13000</v>
      </c>
      <c r="G504" s="81">
        <v>4000</v>
      </c>
      <c r="H504" s="81">
        <f>F504+G504</f>
        <v>17000</v>
      </c>
    </row>
    <row r="505" spans="2:8" x14ac:dyDescent="0.25">
      <c r="B505" s="80"/>
      <c r="C505" s="80"/>
      <c r="D505" s="80">
        <v>382</v>
      </c>
      <c r="E505" s="80" t="s">
        <v>85</v>
      </c>
      <c r="F505" s="81">
        <v>40000</v>
      </c>
      <c r="G505" s="81"/>
      <c r="H505" s="81">
        <f>F505+G505</f>
        <v>40000</v>
      </c>
    </row>
    <row r="506" spans="2:8" x14ac:dyDescent="0.25">
      <c r="B506" s="204"/>
      <c r="C506" s="204"/>
      <c r="D506" s="128"/>
      <c r="E506" s="192" t="s">
        <v>216</v>
      </c>
      <c r="F506" s="92"/>
      <c r="G506" s="92">
        <f>G509+G513</f>
        <v>185000</v>
      </c>
      <c r="H506" s="92">
        <f>F506+G506</f>
        <v>185000</v>
      </c>
    </row>
    <row r="507" spans="2:8" x14ac:dyDescent="0.25">
      <c r="B507" s="90"/>
      <c r="C507" s="90"/>
      <c r="D507" s="115"/>
      <c r="E507" s="195" t="s">
        <v>131</v>
      </c>
      <c r="F507" s="111"/>
      <c r="G507" s="111"/>
      <c r="H507" s="111">
        <v>185000</v>
      </c>
    </row>
    <row r="508" spans="2:8" x14ac:dyDescent="0.25">
      <c r="B508" s="205"/>
      <c r="C508" s="205"/>
      <c r="D508" s="131"/>
      <c r="E508" s="195" t="s">
        <v>137</v>
      </c>
      <c r="F508" s="111"/>
      <c r="G508" s="111"/>
      <c r="H508" s="111"/>
    </row>
    <row r="509" spans="2:8" x14ac:dyDescent="0.25">
      <c r="B509" s="77">
        <v>3</v>
      </c>
      <c r="C509" s="77"/>
      <c r="D509" s="77"/>
      <c r="E509" s="77" t="s">
        <v>61</v>
      </c>
      <c r="F509" s="78">
        <f>F510</f>
        <v>0</v>
      </c>
      <c r="G509" s="78">
        <f>G510</f>
        <v>10000</v>
      </c>
      <c r="H509" s="78">
        <f t="shared" ref="H509:H514" si="14">F509+G509</f>
        <v>10000</v>
      </c>
    </row>
    <row r="510" spans="2:8" x14ac:dyDescent="0.25">
      <c r="B510" s="77"/>
      <c r="C510" s="77">
        <v>32</v>
      </c>
      <c r="D510" s="77"/>
      <c r="E510" s="77" t="s">
        <v>68</v>
      </c>
      <c r="F510" s="78">
        <f>F511</f>
        <v>0</v>
      </c>
      <c r="G510" s="78">
        <f>G511</f>
        <v>10000</v>
      </c>
      <c r="H510" s="78">
        <f t="shared" si="14"/>
        <v>10000</v>
      </c>
    </row>
    <row r="511" spans="2:8" x14ac:dyDescent="0.25">
      <c r="B511" s="80"/>
      <c r="C511" s="80"/>
      <c r="D511" s="80">
        <v>323</v>
      </c>
      <c r="E511" s="80" t="s">
        <v>72</v>
      </c>
      <c r="F511" s="81"/>
      <c r="G511" s="81">
        <v>10000</v>
      </c>
      <c r="H511" s="81">
        <f t="shared" si="14"/>
        <v>10000</v>
      </c>
    </row>
    <row r="512" spans="2:8" x14ac:dyDescent="0.25">
      <c r="B512" s="77">
        <v>4</v>
      </c>
      <c r="C512" s="77"/>
      <c r="D512" s="77"/>
      <c r="E512" s="77" t="s">
        <v>196</v>
      </c>
      <c r="F512" s="78">
        <f>F513</f>
        <v>0</v>
      </c>
      <c r="G512" s="78">
        <f>G513</f>
        <v>175000</v>
      </c>
      <c r="H512" s="78">
        <f t="shared" si="14"/>
        <v>175000</v>
      </c>
    </row>
    <row r="513" spans="2:8" ht="26.25" x14ac:dyDescent="0.25">
      <c r="B513" s="77"/>
      <c r="C513" s="77">
        <v>42</v>
      </c>
      <c r="D513" s="77"/>
      <c r="E513" s="105" t="s">
        <v>91</v>
      </c>
      <c r="F513" s="78">
        <f>F514</f>
        <v>0</v>
      </c>
      <c r="G513" s="78">
        <f>G514</f>
        <v>175000</v>
      </c>
      <c r="H513" s="78">
        <f t="shared" si="14"/>
        <v>175000</v>
      </c>
    </row>
    <row r="514" spans="2:8" x14ac:dyDescent="0.25">
      <c r="B514" s="80"/>
      <c r="C514" s="80"/>
      <c r="D514" s="80">
        <v>421</v>
      </c>
      <c r="E514" s="80" t="s">
        <v>92</v>
      </c>
      <c r="F514" s="81"/>
      <c r="G514" s="81">
        <v>175000</v>
      </c>
      <c r="H514" s="81">
        <f t="shared" si="14"/>
        <v>175000</v>
      </c>
    </row>
    <row r="515" spans="2:8" x14ac:dyDescent="0.25">
      <c r="B515" s="204"/>
      <c r="C515" s="204"/>
      <c r="D515" s="128"/>
      <c r="E515" s="192" t="s">
        <v>217</v>
      </c>
      <c r="F515" s="92">
        <f>F518+F521</f>
        <v>0</v>
      </c>
      <c r="G515" s="92">
        <f>G518+G521</f>
        <v>238000</v>
      </c>
      <c r="H515" s="92">
        <f>F515+G515</f>
        <v>238000</v>
      </c>
    </row>
    <row r="516" spans="2:8" x14ac:dyDescent="0.25">
      <c r="B516" s="90"/>
      <c r="C516" s="90"/>
      <c r="D516" s="115"/>
      <c r="E516" s="195" t="s">
        <v>131</v>
      </c>
      <c r="F516" s="124"/>
      <c r="G516" s="124"/>
      <c r="H516" s="93">
        <v>238000</v>
      </c>
    </row>
    <row r="517" spans="2:8" x14ac:dyDescent="0.25">
      <c r="B517" s="205"/>
      <c r="C517" s="205"/>
      <c r="D517" s="131"/>
      <c r="E517" s="195" t="s">
        <v>137</v>
      </c>
      <c r="F517" s="206"/>
      <c r="G517" s="93"/>
      <c r="H517" s="93"/>
    </row>
    <row r="518" spans="2:8" x14ac:dyDescent="0.25">
      <c r="B518" s="77">
        <v>3</v>
      </c>
      <c r="C518" s="77"/>
      <c r="D518" s="77"/>
      <c r="E518" s="77" t="s">
        <v>61</v>
      </c>
      <c r="F518" s="78">
        <f>F519</f>
        <v>0</v>
      </c>
      <c r="G518" s="78">
        <f>G519</f>
        <v>18000</v>
      </c>
      <c r="H518" s="78">
        <f t="shared" ref="H518:H523" si="15">F518+G518</f>
        <v>18000</v>
      </c>
    </row>
    <row r="519" spans="2:8" x14ac:dyDescent="0.25">
      <c r="B519" s="77"/>
      <c r="C519" s="77">
        <v>32</v>
      </c>
      <c r="D519" s="77"/>
      <c r="E519" s="77" t="s">
        <v>68</v>
      </c>
      <c r="F519" s="78">
        <f>F520</f>
        <v>0</v>
      </c>
      <c r="G519" s="78">
        <f>G520</f>
        <v>18000</v>
      </c>
      <c r="H519" s="78">
        <f t="shared" si="15"/>
        <v>18000</v>
      </c>
    </row>
    <row r="520" spans="2:8" x14ac:dyDescent="0.25">
      <c r="B520" s="80"/>
      <c r="C520" s="80"/>
      <c r="D520" s="80">
        <v>323</v>
      </c>
      <c r="E520" s="80" t="s">
        <v>72</v>
      </c>
      <c r="F520" s="81"/>
      <c r="G520" s="81">
        <v>18000</v>
      </c>
      <c r="H520" s="81">
        <f t="shared" si="15"/>
        <v>18000</v>
      </c>
    </row>
    <row r="521" spans="2:8" x14ac:dyDescent="0.25">
      <c r="B521" s="77">
        <v>4</v>
      </c>
      <c r="C521" s="77"/>
      <c r="D521" s="77"/>
      <c r="E521" s="77" t="s">
        <v>196</v>
      </c>
      <c r="F521" s="78">
        <f>F522</f>
        <v>0</v>
      </c>
      <c r="G521" s="78">
        <f>G522</f>
        <v>220000</v>
      </c>
      <c r="H521" s="78">
        <f t="shared" si="15"/>
        <v>220000</v>
      </c>
    </row>
    <row r="522" spans="2:8" ht="26.25" x14ac:dyDescent="0.25">
      <c r="B522" s="77"/>
      <c r="C522" s="77">
        <v>42</v>
      </c>
      <c r="D522" s="77"/>
      <c r="E522" s="105" t="s">
        <v>91</v>
      </c>
      <c r="F522" s="78">
        <f>F523</f>
        <v>0</v>
      </c>
      <c r="G522" s="78">
        <f>G523</f>
        <v>220000</v>
      </c>
      <c r="H522" s="78">
        <f t="shared" si="15"/>
        <v>220000</v>
      </c>
    </row>
    <row r="523" spans="2:8" x14ac:dyDescent="0.25">
      <c r="B523" s="80"/>
      <c r="C523" s="80"/>
      <c r="D523" s="80">
        <v>421</v>
      </c>
      <c r="E523" s="80" t="s">
        <v>92</v>
      </c>
      <c r="F523" s="81"/>
      <c r="G523" s="81">
        <v>220000</v>
      </c>
      <c r="H523" s="81">
        <f t="shared" si="15"/>
        <v>220000</v>
      </c>
    </row>
    <row r="524" spans="2:8" ht="25.5" customHeight="1" x14ac:dyDescent="0.25">
      <c r="B524" s="140"/>
      <c r="C524" s="140"/>
      <c r="D524" s="140"/>
      <c r="E524" s="141" t="s">
        <v>218</v>
      </c>
      <c r="F524" s="99">
        <f>F526</f>
        <v>1616540.74</v>
      </c>
      <c r="G524" s="99">
        <f>G526</f>
        <v>57470</v>
      </c>
      <c r="H524" s="99">
        <f>H526</f>
        <v>1674010.74</v>
      </c>
    </row>
    <row r="525" spans="2:8" ht="31.5" customHeight="1" x14ac:dyDescent="0.25">
      <c r="B525" s="140"/>
      <c r="C525" s="140"/>
      <c r="D525" s="140"/>
      <c r="E525" s="141" t="s">
        <v>219</v>
      </c>
      <c r="F525" s="99"/>
      <c r="G525" s="99"/>
      <c r="H525" s="99"/>
    </row>
    <row r="526" spans="2:8" x14ac:dyDescent="0.25">
      <c r="B526" s="143"/>
      <c r="C526" s="143"/>
      <c r="D526" s="143"/>
      <c r="E526" s="207" t="s">
        <v>220</v>
      </c>
      <c r="F526" s="103">
        <f>F527+F558+F566+F574+F549</f>
        <v>1616540.74</v>
      </c>
      <c r="G526" s="103">
        <f>G527+G558+G566+G574+G549</f>
        <v>57470</v>
      </c>
      <c r="H526" s="103">
        <f>H527+H558+H566+H574+H549</f>
        <v>1674010.74</v>
      </c>
    </row>
    <row r="527" spans="2:8" ht="26.25" x14ac:dyDescent="0.25">
      <c r="B527" s="39"/>
      <c r="C527" s="39"/>
      <c r="D527" s="39"/>
      <c r="E527" s="89" t="s">
        <v>221</v>
      </c>
      <c r="F527" s="208">
        <f>F533+F545</f>
        <v>920480.74</v>
      </c>
      <c r="G527" s="208">
        <f>G533+G545</f>
        <v>54470</v>
      </c>
      <c r="H527" s="208">
        <f>H533+H545</f>
        <v>974950.74</v>
      </c>
    </row>
    <row r="528" spans="2:8" ht="23.25" x14ac:dyDescent="0.25">
      <c r="B528" s="209"/>
      <c r="C528" s="209"/>
      <c r="D528" s="209"/>
      <c r="E528" s="210" t="s">
        <v>222</v>
      </c>
      <c r="F528" s="124"/>
      <c r="G528" s="124"/>
      <c r="H528" s="124"/>
    </row>
    <row r="529" spans="2:8" x14ac:dyDescent="0.25">
      <c r="B529" s="209"/>
      <c r="C529" s="209"/>
      <c r="D529" s="209"/>
      <c r="E529" s="190" t="s">
        <v>131</v>
      </c>
      <c r="F529" s="111">
        <v>738156</v>
      </c>
      <c r="G529" s="93"/>
      <c r="H529" s="93">
        <v>626592.74</v>
      </c>
    </row>
    <row r="530" spans="2:8" x14ac:dyDescent="0.25">
      <c r="B530" s="209"/>
      <c r="C530" s="209"/>
      <c r="D530" s="209"/>
      <c r="E530" s="190" t="s">
        <v>172</v>
      </c>
      <c r="F530" s="111">
        <v>168150</v>
      </c>
      <c r="G530" s="93"/>
      <c r="H530" s="93">
        <v>158650</v>
      </c>
    </row>
    <row r="531" spans="2:8" x14ac:dyDescent="0.25">
      <c r="B531" s="209"/>
      <c r="C531" s="209"/>
      <c r="D531" s="209"/>
      <c r="E531" s="190" t="s">
        <v>223</v>
      </c>
      <c r="F531" s="111"/>
      <c r="G531" s="93"/>
      <c r="H531" s="93">
        <v>148</v>
      </c>
    </row>
    <row r="532" spans="2:8" x14ac:dyDescent="0.25">
      <c r="B532" s="209"/>
      <c r="C532" s="209"/>
      <c r="D532" s="209"/>
      <c r="E532" s="190" t="s">
        <v>137</v>
      </c>
      <c r="F532" s="111">
        <v>1600</v>
      </c>
      <c r="G532" s="93"/>
      <c r="H532" s="93">
        <v>189560</v>
      </c>
    </row>
    <row r="533" spans="2:8" x14ac:dyDescent="0.25">
      <c r="B533" s="211">
        <v>3</v>
      </c>
      <c r="C533" s="211"/>
      <c r="D533" s="211"/>
      <c r="E533" s="211" t="s">
        <v>61</v>
      </c>
      <c r="F533" s="124">
        <f>F534+F538+F543</f>
        <v>907980.74</v>
      </c>
      <c r="G533" s="124">
        <f>G534+G538+G543</f>
        <v>58970</v>
      </c>
      <c r="H533" s="124">
        <f>F533+G533</f>
        <v>966950.74</v>
      </c>
    </row>
    <row r="534" spans="2:8" x14ac:dyDescent="0.25">
      <c r="B534" s="211"/>
      <c r="C534" s="211">
        <v>31</v>
      </c>
      <c r="D534" s="211"/>
      <c r="E534" s="211" t="s">
        <v>63</v>
      </c>
      <c r="F534" s="124">
        <f>F535+F536+F537</f>
        <v>713730.74</v>
      </c>
      <c r="G534" s="124">
        <f>G535+G537+G536</f>
        <v>46515</v>
      </c>
      <c r="H534" s="124">
        <f t="shared" ref="H534:H549" si="16">F534+G534</f>
        <v>760245.74</v>
      </c>
    </row>
    <row r="535" spans="2:8" x14ac:dyDescent="0.25">
      <c r="B535" s="212"/>
      <c r="C535" s="212"/>
      <c r="D535" s="212">
        <v>311</v>
      </c>
      <c r="E535" s="212" t="s">
        <v>143</v>
      </c>
      <c r="F535" s="93">
        <v>585068</v>
      </c>
      <c r="G535" s="93">
        <v>25500</v>
      </c>
      <c r="H535" s="93">
        <f t="shared" si="16"/>
        <v>610568</v>
      </c>
    </row>
    <row r="536" spans="2:8" x14ac:dyDescent="0.25">
      <c r="B536" s="212"/>
      <c r="C536" s="212"/>
      <c r="D536" s="212">
        <v>312</v>
      </c>
      <c r="E536" s="212" t="s">
        <v>66</v>
      </c>
      <c r="F536" s="93">
        <v>32137.74</v>
      </c>
      <c r="G536" s="93">
        <v>16795</v>
      </c>
      <c r="H536" s="93">
        <f t="shared" si="16"/>
        <v>48932.740000000005</v>
      </c>
    </row>
    <row r="537" spans="2:8" x14ac:dyDescent="0.25">
      <c r="B537" s="212"/>
      <c r="C537" s="212"/>
      <c r="D537" s="212">
        <v>313</v>
      </c>
      <c r="E537" s="212" t="s">
        <v>67</v>
      </c>
      <c r="F537" s="93">
        <v>96525</v>
      </c>
      <c r="G537" s="93">
        <v>4220</v>
      </c>
      <c r="H537" s="93">
        <f t="shared" si="16"/>
        <v>100745</v>
      </c>
    </row>
    <row r="538" spans="2:8" x14ac:dyDescent="0.25">
      <c r="B538" s="212"/>
      <c r="C538" s="211">
        <v>32</v>
      </c>
      <c r="D538" s="212"/>
      <c r="E538" s="211" t="s">
        <v>68</v>
      </c>
      <c r="F538" s="124">
        <f>F540+F541+F539+F542</f>
        <v>189400</v>
      </c>
      <c r="G538" s="124">
        <f>G539+G540+G541+G542</f>
        <v>12455</v>
      </c>
      <c r="H538" s="124">
        <f t="shared" si="16"/>
        <v>201855</v>
      </c>
    </row>
    <row r="539" spans="2:8" x14ac:dyDescent="0.25">
      <c r="B539" s="212"/>
      <c r="C539" s="211"/>
      <c r="D539" s="212">
        <v>321</v>
      </c>
      <c r="E539" s="212" t="s">
        <v>69</v>
      </c>
      <c r="F539" s="93">
        <v>38945</v>
      </c>
      <c r="G539" s="93">
        <v>5455</v>
      </c>
      <c r="H539" s="93">
        <f t="shared" si="16"/>
        <v>44400</v>
      </c>
    </row>
    <row r="540" spans="2:8" x14ac:dyDescent="0.25">
      <c r="B540" s="211"/>
      <c r="C540" s="211"/>
      <c r="D540" s="212">
        <v>322</v>
      </c>
      <c r="E540" s="212" t="s">
        <v>70</v>
      </c>
      <c r="F540" s="93">
        <v>86500</v>
      </c>
      <c r="G540" s="93">
        <v>7000</v>
      </c>
      <c r="H540" s="93">
        <f t="shared" si="16"/>
        <v>93500</v>
      </c>
    </row>
    <row r="541" spans="2:8" x14ac:dyDescent="0.25">
      <c r="B541" s="212"/>
      <c r="C541" s="212"/>
      <c r="D541" s="212">
        <v>323</v>
      </c>
      <c r="E541" s="212" t="s">
        <v>72</v>
      </c>
      <c r="F541" s="93">
        <v>60655</v>
      </c>
      <c r="G541" s="93"/>
      <c r="H541" s="93">
        <f t="shared" si="16"/>
        <v>60655</v>
      </c>
    </row>
    <row r="542" spans="2:8" x14ac:dyDescent="0.25">
      <c r="B542" s="212"/>
      <c r="C542" s="212"/>
      <c r="D542" s="212">
        <v>329</v>
      </c>
      <c r="E542" s="212" t="s">
        <v>74</v>
      </c>
      <c r="F542" s="93">
        <v>3300</v>
      </c>
      <c r="G542" s="124"/>
      <c r="H542" s="93">
        <f t="shared" si="16"/>
        <v>3300</v>
      </c>
    </row>
    <row r="543" spans="2:8" x14ac:dyDescent="0.25">
      <c r="B543" s="212"/>
      <c r="C543" s="211">
        <v>34</v>
      </c>
      <c r="D543" s="211"/>
      <c r="E543" s="211" t="s">
        <v>75</v>
      </c>
      <c r="F543" s="124">
        <f>F544</f>
        <v>4850</v>
      </c>
      <c r="G543" s="124"/>
      <c r="H543" s="124">
        <f t="shared" si="16"/>
        <v>4850</v>
      </c>
    </row>
    <row r="544" spans="2:8" x14ac:dyDescent="0.25">
      <c r="B544" s="212"/>
      <c r="C544" s="212"/>
      <c r="D544" s="212">
        <v>343</v>
      </c>
      <c r="E544" s="212" t="s">
        <v>77</v>
      </c>
      <c r="F544" s="93">
        <v>4850</v>
      </c>
      <c r="G544" s="124"/>
      <c r="H544" s="93">
        <f t="shared" si="16"/>
        <v>4850</v>
      </c>
    </row>
    <row r="545" spans="2:8" x14ac:dyDescent="0.25">
      <c r="B545" s="211">
        <v>4</v>
      </c>
      <c r="C545" s="211"/>
      <c r="D545" s="212"/>
      <c r="E545" s="213" t="s">
        <v>196</v>
      </c>
      <c r="F545" s="124">
        <f>F546</f>
        <v>12500</v>
      </c>
      <c r="G545" s="124">
        <f>G546</f>
        <v>-4500</v>
      </c>
      <c r="H545" s="124">
        <f t="shared" si="16"/>
        <v>8000</v>
      </c>
    </row>
    <row r="546" spans="2:8" ht="26.25" x14ac:dyDescent="0.25">
      <c r="B546" s="211"/>
      <c r="C546" s="211">
        <v>42</v>
      </c>
      <c r="D546" s="212"/>
      <c r="E546" s="214" t="s">
        <v>91</v>
      </c>
      <c r="F546" s="124">
        <f>F547+F548</f>
        <v>12500</v>
      </c>
      <c r="G546" s="124">
        <f>G547+G548</f>
        <v>-4500</v>
      </c>
      <c r="H546" s="124">
        <f>F546+G546</f>
        <v>8000</v>
      </c>
    </row>
    <row r="547" spans="2:8" x14ac:dyDescent="0.25">
      <c r="B547" s="212"/>
      <c r="C547" s="212"/>
      <c r="D547" s="212">
        <v>422</v>
      </c>
      <c r="E547" s="173" t="s">
        <v>196</v>
      </c>
      <c r="F547" s="93">
        <v>9500</v>
      </c>
      <c r="G547" s="93">
        <v>-1500</v>
      </c>
      <c r="H547" s="93">
        <f t="shared" si="16"/>
        <v>8000</v>
      </c>
    </row>
    <row r="548" spans="2:8" x14ac:dyDescent="0.25">
      <c r="B548" s="212"/>
      <c r="C548" s="212"/>
      <c r="D548" s="212">
        <v>426</v>
      </c>
      <c r="E548" s="173" t="s">
        <v>224</v>
      </c>
      <c r="F548" s="93">
        <v>3000</v>
      </c>
      <c r="G548" s="93">
        <v>-3000</v>
      </c>
      <c r="H548" s="93">
        <f t="shared" si="16"/>
        <v>0</v>
      </c>
    </row>
    <row r="549" spans="2:8" x14ac:dyDescent="0.25">
      <c r="B549" s="215"/>
      <c r="C549" s="215"/>
      <c r="D549" s="216"/>
      <c r="E549" s="192" t="s">
        <v>225</v>
      </c>
      <c r="F549" s="200">
        <f>F552+F555</f>
        <v>153000</v>
      </c>
      <c r="G549" s="200">
        <f>G552+G555</f>
        <v>3000</v>
      </c>
      <c r="H549" s="200">
        <f t="shared" si="16"/>
        <v>156000</v>
      </c>
    </row>
    <row r="550" spans="2:8" x14ac:dyDescent="0.25">
      <c r="B550" s="39"/>
      <c r="C550" s="39"/>
      <c r="D550" s="136"/>
      <c r="E550" s="86" t="s">
        <v>131</v>
      </c>
      <c r="F550" s="114"/>
      <c r="G550" s="114"/>
      <c r="H550" s="114">
        <v>101262</v>
      </c>
    </row>
    <row r="551" spans="2:8" x14ac:dyDescent="0.25">
      <c r="B551" s="217"/>
      <c r="C551" s="217"/>
      <c r="D551" s="218"/>
      <c r="E551" s="86" t="s">
        <v>137</v>
      </c>
      <c r="F551" s="114"/>
      <c r="G551" s="114"/>
      <c r="H551" s="113">
        <v>54738</v>
      </c>
    </row>
    <row r="552" spans="2:8" x14ac:dyDescent="0.25">
      <c r="B552" s="22">
        <v>3</v>
      </c>
      <c r="C552" s="22"/>
      <c r="D552" s="22"/>
      <c r="E552" s="133" t="s">
        <v>61</v>
      </c>
      <c r="F552" s="219">
        <f>F553</f>
        <v>13000</v>
      </c>
      <c r="G552" s="219">
        <f>G553</f>
        <v>3000</v>
      </c>
      <c r="H552" s="219">
        <f t="shared" ref="H552:H557" si="17">F552+G552</f>
        <v>16000</v>
      </c>
    </row>
    <row r="553" spans="2:8" x14ac:dyDescent="0.25">
      <c r="B553" s="22"/>
      <c r="C553" s="22">
        <v>32</v>
      </c>
      <c r="D553" s="22"/>
      <c r="E553" s="77" t="s">
        <v>68</v>
      </c>
      <c r="F553" s="219">
        <f>F554</f>
        <v>13000</v>
      </c>
      <c r="G553" s="219">
        <f>G554</f>
        <v>3000</v>
      </c>
      <c r="H553" s="219">
        <f t="shared" si="17"/>
        <v>16000</v>
      </c>
    </row>
    <row r="554" spans="2:8" x14ac:dyDescent="0.25">
      <c r="B554" s="26"/>
      <c r="C554" s="26"/>
      <c r="D554" s="26">
        <v>323</v>
      </c>
      <c r="E554" s="80" t="s">
        <v>226</v>
      </c>
      <c r="F554" s="114">
        <v>13000</v>
      </c>
      <c r="G554" s="114">
        <v>3000</v>
      </c>
      <c r="H554" s="114">
        <f t="shared" si="17"/>
        <v>16000</v>
      </c>
    </row>
    <row r="555" spans="2:8" x14ac:dyDescent="0.25">
      <c r="B555" s="22">
        <v>4</v>
      </c>
      <c r="C555" s="22"/>
      <c r="D555" s="26"/>
      <c r="E555" s="77" t="s">
        <v>196</v>
      </c>
      <c r="F555" s="219">
        <f>F556</f>
        <v>140000</v>
      </c>
      <c r="G555" s="219">
        <f>G556</f>
        <v>0</v>
      </c>
      <c r="H555" s="219">
        <f t="shared" si="17"/>
        <v>140000</v>
      </c>
    </row>
    <row r="556" spans="2:8" ht="26.25" x14ac:dyDescent="0.25">
      <c r="B556" s="22"/>
      <c r="C556" s="22">
        <v>42</v>
      </c>
      <c r="D556" s="26"/>
      <c r="E556" s="105" t="s">
        <v>91</v>
      </c>
      <c r="F556" s="219">
        <f>F557</f>
        <v>140000</v>
      </c>
      <c r="G556" s="219">
        <f>G557</f>
        <v>0</v>
      </c>
      <c r="H556" s="219">
        <f t="shared" si="17"/>
        <v>140000</v>
      </c>
    </row>
    <row r="557" spans="2:8" x14ac:dyDescent="0.25">
      <c r="B557" s="26"/>
      <c r="C557" s="26"/>
      <c r="D557" s="26">
        <v>422</v>
      </c>
      <c r="E557" s="80" t="s">
        <v>196</v>
      </c>
      <c r="F557" s="114">
        <v>140000</v>
      </c>
      <c r="G557" s="114"/>
      <c r="H557" s="219">
        <f t="shared" si="17"/>
        <v>140000</v>
      </c>
    </row>
    <row r="558" spans="2:8" ht="26.25" x14ac:dyDescent="0.25">
      <c r="B558" s="84"/>
      <c r="C558" s="84"/>
      <c r="D558" s="84"/>
      <c r="E558" s="109" t="s">
        <v>227</v>
      </c>
      <c r="F558" s="220">
        <f>F560+F563</f>
        <v>333060</v>
      </c>
      <c r="G558" s="220">
        <f>G560+G563</f>
        <v>0</v>
      </c>
      <c r="H558" s="220">
        <f>H560+H563</f>
        <v>333060</v>
      </c>
    </row>
    <row r="559" spans="2:8" x14ac:dyDescent="0.25">
      <c r="B559" s="84"/>
      <c r="C559" s="84"/>
      <c r="D559" s="84"/>
      <c r="E559" s="86" t="s">
        <v>137</v>
      </c>
      <c r="F559" s="111">
        <v>333060</v>
      </c>
      <c r="G559" s="75"/>
      <c r="H559" s="75">
        <v>333060</v>
      </c>
    </row>
    <row r="560" spans="2:8" x14ac:dyDescent="0.25">
      <c r="B560" s="77">
        <v>3</v>
      </c>
      <c r="C560" s="77"/>
      <c r="D560" s="77"/>
      <c r="E560" s="105" t="s">
        <v>61</v>
      </c>
      <c r="F560" s="78">
        <f>F561</f>
        <v>33060</v>
      </c>
      <c r="G560" s="78">
        <f>G561</f>
        <v>0</v>
      </c>
      <c r="H560" s="78">
        <f t="shared" ref="H560:H565" si="18">F560+G560</f>
        <v>33060</v>
      </c>
    </row>
    <row r="561" spans="2:8" x14ac:dyDescent="0.25">
      <c r="B561" s="77"/>
      <c r="C561" s="77">
        <v>34</v>
      </c>
      <c r="D561" s="77"/>
      <c r="E561" s="105" t="s">
        <v>75</v>
      </c>
      <c r="F561" s="78">
        <f>F562</f>
        <v>33060</v>
      </c>
      <c r="G561" s="78"/>
      <c r="H561" s="78">
        <f t="shared" si="18"/>
        <v>33060</v>
      </c>
    </row>
    <row r="562" spans="2:8" ht="26.25" x14ac:dyDescent="0.25">
      <c r="B562" s="80"/>
      <c r="C562" s="80"/>
      <c r="D562" s="80">
        <v>342</v>
      </c>
      <c r="E562" s="106" t="s">
        <v>76</v>
      </c>
      <c r="F562" s="81">
        <v>33060</v>
      </c>
      <c r="G562" s="81"/>
      <c r="H562" s="81">
        <f t="shared" si="18"/>
        <v>33060</v>
      </c>
    </row>
    <row r="563" spans="2:8" ht="26.25" x14ac:dyDescent="0.25">
      <c r="B563" s="77">
        <v>5</v>
      </c>
      <c r="C563" s="77"/>
      <c r="D563" s="77"/>
      <c r="E563" s="105" t="s">
        <v>101</v>
      </c>
      <c r="F563" s="23">
        <f>F564</f>
        <v>300000</v>
      </c>
      <c r="G563" s="23">
        <f>G564</f>
        <v>0</v>
      </c>
      <c r="H563" s="23">
        <f t="shared" si="18"/>
        <v>300000</v>
      </c>
    </row>
    <row r="564" spans="2:8" ht="26.25" x14ac:dyDescent="0.25">
      <c r="B564" s="77"/>
      <c r="C564" s="77">
        <v>54</v>
      </c>
      <c r="D564" s="77"/>
      <c r="E564" s="105" t="s">
        <v>105</v>
      </c>
      <c r="F564" s="23">
        <f>F565</f>
        <v>300000</v>
      </c>
      <c r="G564" s="23"/>
      <c r="H564" s="23">
        <f t="shared" si="18"/>
        <v>300000</v>
      </c>
    </row>
    <row r="565" spans="2:8" ht="39" customHeight="1" x14ac:dyDescent="0.25">
      <c r="B565" s="80"/>
      <c r="C565" s="80"/>
      <c r="D565" s="80">
        <v>542</v>
      </c>
      <c r="E565" s="106" t="s">
        <v>228</v>
      </c>
      <c r="F565" s="28">
        <v>300000</v>
      </c>
      <c r="G565" s="28"/>
      <c r="H565" s="28">
        <f t="shared" si="18"/>
        <v>300000</v>
      </c>
    </row>
    <row r="566" spans="2:8" x14ac:dyDescent="0.25">
      <c r="B566" s="84"/>
      <c r="C566" s="84"/>
      <c r="D566" s="84"/>
      <c r="E566" s="71" t="s">
        <v>229</v>
      </c>
      <c r="F566" s="72">
        <f>F569</f>
        <v>156000</v>
      </c>
      <c r="G566" s="72">
        <f>G569</f>
        <v>0</v>
      </c>
      <c r="H566" s="72">
        <f>H569</f>
        <v>156000</v>
      </c>
    </row>
    <row r="567" spans="2:8" x14ac:dyDescent="0.25">
      <c r="B567" s="84"/>
      <c r="C567" s="84"/>
      <c r="D567" s="84"/>
      <c r="E567" s="86" t="s">
        <v>131</v>
      </c>
      <c r="F567" s="111">
        <v>156000</v>
      </c>
      <c r="G567" s="75"/>
      <c r="H567" s="75">
        <v>37000</v>
      </c>
    </row>
    <row r="568" spans="2:8" x14ac:dyDescent="0.25">
      <c r="B568" s="84"/>
      <c r="C568" s="84"/>
      <c r="D568" s="84"/>
      <c r="E568" s="86" t="s">
        <v>137</v>
      </c>
      <c r="F568" s="93"/>
      <c r="G568" s="81"/>
      <c r="H568" s="81">
        <v>119000</v>
      </c>
    </row>
    <row r="569" spans="2:8" x14ac:dyDescent="0.25">
      <c r="B569" s="77">
        <v>3</v>
      </c>
      <c r="C569" s="77"/>
      <c r="D569" s="77"/>
      <c r="E569" s="77" t="s">
        <v>61</v>
      </c>
      <c r="F569" s="78">
        <f>F570+F572</f>
        <v>156000</v>
      </c>
      <c r="G569" s="78">
        <f>G570+G572</f>
        <v>0</v>
      </c>
      <c r="H569" s="78">
        <f>F569+G569</f>
        <v>156000</v>
      </c>
    </row>
    <row r="570" spans="2:8" ht="26.25" x14ac:dyDescent="0.25">
      <c r="B570" s="77"/>
      <c r="C570" s="77">
        <v>36</v>
      </c>
      <c r="D570" s="77"/>
      <c r="E570" s="105" t="s">
        <v>194</v>
      </c>
      <c r="F570" s="78">
        <f>F571</f>
        <v>119000</v>
      </c>
      <c r="G570" s="78"/>
      <c r="H570" s="78">
        <f>F570+G570</f>
        <v>119000</v>
      </c>
    </row>
    <row r="571" spans="2:8" x14ac:dyDescent="0.25">
      <c r="B571" s="80"/>
      <c r="C571" s="80"/>
      <c r="D571" s="80">
        <v>363</v>
      </c>
      <c r="E571" s="80" t="s">
        <v>230</v>
      </c>
      <c r="F571" s="81">
        <v>119000</v>
      </c>
      <c r="G571" s="81"/>
      <c r="H571" s="81">
        <f>F571+G571</f>
        <v>119000</v>
      </c>
    </row>
    <row r="572" spans="2:8" x14ac:dyDescent="0.25">
      <c r="B572" s="77"/>
      <c r="C572" s="77">
        <v>37</v>
      </c>
      <c r="D572" s="77"/>
      <c r="E572" s="77" t="s">
        <v>82</v>
      </c>
      <c r="F572" s="78">
        <f>F573</f>
        <v>37000</v>
      </c>
      <c r="G572" s="78"/>
      <c r="H572" s="78">
        <f>F572+G572</f>
        <v>37000</v>
      </c>
    </row>
    <row r="573" spans="2:8" x14ac:dyDescent="0.25">
      <c r="B573" s="80"/>
      <c r="C573" s="80"/>
      <c r="D573" s="80">
        <v>372</v>
      </c>
      <c r="E573" s="80" t="s">
        <v>170</v>
      </c>
      <c r="F573" s="81">
        <v>37000</v>
      </c>
      <c r="G573" s="81"/>
      <c r="H573" s="81">
        <f>F573+G573</f>
        <v>37000</v>
      </c>
    </row>
    <row r="574" spans="2:8" ht="26.25" x14ac:dyDescent="0.25">
      <c r="B574" s="84"/>
      <c r="C574" s="84"/>
      <c r="D574" s="84"/>
      <c r="E574" s="89" t="s">
        <v>231</v>
      </c>
      <c r="F574" s="72">
        <f>F576</f>
        <v>54000</v>
      </c>
      <c r="G574" s="72">
        <f>G576</f>
        <v>0</v>
      </c>
      <c r="H574" s="72">
        <f>H576</f>
        <v>54000</v>
      </c>
    </row>
    <row r="575" spans="2:8" x14ac:dyDescent="0.25">
      <c r="B575" s="84"/>
      <c r="C575" s="84"/>
      <c r="D575" s="84"/>
      <c r="E575" s="86" t="s">
        <v>137</v>
      </c>
      <c r="F575" s="74">
        <v>54000</v>
      </c>
      <c r="G575" s="75"/>
      <c r="H575" s="76">
        <v>54000</v>
      </c>
    </row>
    <row r="576" spans="2:8" x14ac:dyDescent="0.25">
      <c r="B576" s="77">
        <v>3</v>
      </c>
      <c r="C576" s="77"/>
      <c r="D576" s="77"/>
      <c r="E576" s="77" t="s">
        <v>61</v>
      </c>
      <c r="F576" s="78">
        <f>F577</f>
        <v>54000</v>
      </c>
      <c r="G576" s="78">
        <f>G577</f>
        <v>0</v>
      </c>
      <c r="H576" s="78">
        <f>F576+G576</f>
        <v>54000</v>
      </c>
    </row>
    <row r="577" spans="2:8" x14ac:dyDescent="0.25">
      <c r="B577" s="77"/>
      <c r="C577" s="77">
        <v>37</v>
      </c>
      <c r="D577" s="77"/>
      <c r="E577" s="77" t="s">
        <v>82</v>
      </c>
      <c r="F577" s="78">
        <f>F578</f>
        <v>54000</v>
      </c>
      <c r="G577" s="78"/>
      <c r="H577" s="78">
        <f>F577+G577</f>
        <v>54000</v>
      </c>
    </row>
    <row r="578" spans="2:8" x14ac:dyDescent="0.25">
      <c r="B578" s="80"/>
      <c r="C578" s="80"/>
      <c r="D578" s="80">
        <v>372</v>
      </c>
      <c r="E578" s="80" t="s">
        <v>170</v>
      </c>
      <c r="F578" s="81">
        <v>54000</v>
      </c>
      <c r="G578" s="81"/>
      <c r="H578" s="81">
        <f>F578+G578</f>
        <v>54000</v>
      </c>
    </row>
    <row r="579" spans="2:8" ht="25.5" x14ac:dyDescent="0.25">
      <c r="B579" s="140"/>
      <c r="C579" s="140"/>
      <c r="D579" s="140"/>
      <c r="E579" s="141" t="s">
        <v>232</v>
      </c>
      <c r="F579" s="99">
        <f>F581</f>
        <v>320750.37</v>
      </c>
      <c r="G579" s="99">
        <f>G581</f>
        <v>7000</v>
      </c>
      <c r="H579" s="99">
        <f>H581</f>
        <v>327750.37</v>
      </c>
    </row>
    <row r="580" spans="2:8" ht="25.5" x14ac:dyDescent="0.25">
      <c r="B580" s="140"/>
      <c r="C580" s="140"/>
      <c r="D580" s="140"/>
      <c r="E580" s="141" t="s">
        <v>233</v>
      </c>
      <c r="F580" s="99"/>
      <c r="G580" s="99"/>
      <c r="H580" s="99"/>
    </row>
    <row r="581" spans="2:8" ht="38.25" x14ac:dyDescent="0.25">
      <c r="B581" s="143"/>
      <c r="C581" s="143"/>
      <c r="D581" s="143"/>
      <c r="E581" s="144" t="s">
        <v>234</v>
      </c>
      <c r="F581" s="103">
        <f>F582+F597+F602+F607+F613+F618+F588</f>
        <v>320750.37</v>
      </c>
      <c r="G581" s="103">
        <f>G582+G597+G602+G607+G613+G618+G588</f>
        <v>7000</v>
      </c>
      <c r="H581" s="103">
        <f>H582+H597+H602+H607+H613+H618+H588</f>
        <v>327750.37</v>
      </c>
    </row>
    <row r="582" spans="2:8" ht="26.25" x14ac:dyDescent="0.25">
      <c r="B582" s="84"/>
      <c r="C582" s="84"/>
      <c r="D582" s="84"/>
      <c r="E582" s="89" t="s">
        <v>235</v>
      </c>
      <c r="F582" s="72">
        <f>F585</f>
        <v>43500</v>
      </c>
      <c r="G582" s="72">
        <f>G585</f>
        <v>0</v>
      </c>
      <c r="H582" s="72">
        <f>H585</f>
        <v>43500</v>
      </c>
    </row>
    <row r="583" spans="2:8" x14ac:dyDescent="0.25">
      <c r="B583" s="84"/>
      <c r="C583" s="84"/>
      <c r="D583" s="84"/>
      <c r="E583" s="86" t="s">
        <v>142</v>
      </c>
      <c r="F583" s="111">
        <v>31500</v>
      </c>
      <c r="G583" s="75"/>
      <c r="H583" s="75">
        <v>35100</v>
      </c>
    </row>
    <row r="584" spans="2:8" x14ac:dyDescent="0.25">
      <c r="B584" s="84"/>
      <c r="C584" s="84"/>
      <c r="D584" s="84"/>
      <c r="E584" s="86" t="s">
        <v>137</v>
      </c>
      <c r="F584" s="75">
        <v>10500</v>
      </c>
      <c r="G584" s="75"/>
      <c r="H584" s="111">
        <v>8400</v>
      </c>
    </row>
    <row r="585" spans="2:8" x14ac:dyDescent="0.25">
      <c r="B585" s="77">
        <v>3</v>
      </c>
      <c r="C585" s="77"/>
      <c r="D585" s="77"/>
      <c r="E585" s="77" t="s">
        <v>61</v>
      </c>
      <c r="F585" s="78">
        <f>F586</f>
        <v>43500</v>
      </c>
      <c r="G585" s="78">
        <f>G586</f>
        <v>0</v>
      </c>
      <c r="H585" s="78">
        <f>F585+G585</f>
        <v>43500</v>
      </c>
    </row>
    <row r="586" spans="2:8" x14ac:dyDescent="0.25">
      <c r="B586" s="77"/>
      <c r="C586" s="77">
        <v>37</v>
      </c>
      <c r="D586" s="77"/>
      <c r="E586" s="77" t="s">
        <v>82</v>
      </c>
      <c r="F586" s="78">
        <f>F587</f>
        <v>43500</v>
      </c>
      <c r="G586" s="78">
        <f>G587</f>
        <v>0</v>
      </c>
      <c r="H586" s="78">
        <f>F586+G586</f>
        <v>43500</v>
      </c>
    </row>
    <row r="587" spans="2:8" x14ac:dyDescent="0.25">
      <c r="B587" s="80"/>
      <c r="C587" s="80"/>
      <c r="D587" s="80">
        <v>372</v>
      </c>
      <c r="E587" s="80" t="s">
        <v>170</v>
      </c>
      <c r="F587" s="81">
        <v>43500</v>
      </c>
      <c r="G587" s="81"/>
      <c r="H587" s="81">
        <f>F587+G587</f>
        <v>43500</v>
      </c>
    </row>
    <row r="588" spans="2:8" x14ac:dyDescent="0.25">
      <c r="B588" s="84"/>
      <c r="C588" s="84"/>
      <c r="D588" s="84"/>
      <c r="E588" s="89" t="s">
        <v>236</v>
      </c>
      <c r="F588" s="72">
        <f>F590</f>
        <v>168650.37</v>
      </c>
      <c r="G588" s="72">
        <f>G590</f>
        <v>0</v>
      </c>
      <c r="H588" s="72">
        <f>H590</f>
        <v>168650.37</v>
      </c>
    </row>
    <row r="589" spans="2:8" x14ac:dyDescent="0.25">
      <c r="B589" s="84"/>
      <c r="C589" s="84"/>
      <c r="D589" s="84"/>
      <c r="E589" s="86" t="s">
        <v>137</v>
      </c>
      <c r="F589" s="75">
        <v>168650.37</v>
      </c>
      <c r="G589" s="81"/>
      <c r="H589" s="93">
        <v>168650.37</v>
      </c>
    </row>
    <row r="590" spans="2:8" x14ac:dyDescent="0.25">
      <c r="B590" s="77">
        <v>3</v>
      </c>
      <c r="C590" s="77"/>
      <c r="D590" s="77"/>
      <c r="E590" s="77" t="s">
        <v>61</v>
      </c>
      <c r="F590" s="78">
        <f>F591+F595</f>
        <v>168650.37</v>
      </c>
      <c r="G590" s="78">
        <f>G591+G595</f>
        <v>0</v>
      </c>
      <c r="H590" s="78">
        <f t="shared" ref="H590:H596" si="19">F590+G590</f>
        <v>168650.37</v>
      </c>
    </row>
    <row r="591" spans="2:8" x14ac:dyDescent="0.25">
      <c r="B591" s="77"/>
      <c r="C591" s="77">
        <v>31</v>
      </c>
      <c r="D591" s="77"/>
      <c r="E591" s="77" t="s">
        <v>63</v>
      </c>
      <c r="F591" s="78">
        <f>F592+F594+F593</f>
        <v>160450.37</v>
      </c>
      <c r="G591" s="78">
        <f>G592+G593+G594</f>
        <v>0</v>
      </c>
      <c r="H591" s="78">
        <f t="shared" si="19"/>
        <v>160450.37</v>
      </c>
    </row>
    <row r="592" spans="2:8" x14ac:dyDescent="0.25">
      <c r="B592" s="80"/>
      <c r="C592" s="80"/>
      <c r="D592" s="80">
        <v>311</v>
      </c>
      <c r="E592" s="80" t="s">
        <v>143</v>
      </c>
      <c r="F592" s="81">
        <v>130000.32000000001</v>
      </c>
      <c r="G592" s="82"/>
      <c r="H592" s="81">
        <f t="shared" si="19"/>
        <v>130000.32000000001</v>
      </c>
    </row>
    <row r="593" spans="2:8" x14ac:dyDescent="0.25">
      <c r="B593" s="80"/>
      <c r="C593" s="80"/>
      <c r="D593" s="80">
        <v>312</v>
      </c>
      <c r="E593" s="26" t="s">
        <v>66</v>
      </c>
      <c r="F593" s="81">
        <v>9000</v>
      </c>
      <c r="G593" s="82"/>
      <c r="H593" s="81">
        <f t="shared" si="19"/>
        <v>9000</v>
      </c>
    </row>
    <row r="594" spans="2:8" x14ac:dyDescent="0.25">
      <c r="B594" s="80"/>
      <c r="C594" s="80"/>
      <c r="D594" s="80">
        <v>313</v>
      </c>
      <c r="E594" s="80" t="s">
        <v>237</v>
      </c>
      <c r="F594" s="81">
        <v>21450.05</v>
      </c>
      <c r="G594" s="81"/>
      <c r="H594" s="81">
        <f t="shared" si="19"/>
        <v>21450.05</v>
      </c>
    </row>
    <row r="595" spans="2:8" x14ac:dyDescent="0.25">
      <c r="B595" s="80"/>
      <c r="C595" s="77">
        <v>32</v>
      </c>
      <c r="D595" s="80"/>
      <c r="E595" s="77" t="s">
        <v>68</v>
      </c>
      <c r="F595" s="78">
        <f>F596</f>
        <v>8200</v>
      </c>
      <c r="G595" s="78">
        <f>G596</f>
        <v>0</v>
      </c>
      <c r="H595" s="78">
        <f t="shared" si="19"/>
        <v>8200</v>
      </c>
    </row>
    <row r="596" spans="2:8" x14ac:dyDescent="0.25">
      <c r="B596" s="80"/>
      <c r="C596" s="77"/>
      <c r="D596" s="80">
        <v>321</v>
      </c>
      <c r="E596" s="80" t="s">
        <v>69</v>
      </c>
      <c r="F596" s="81">
        <v>8200</v>
      </c>
      <c r="G596" s="81"/>
      <c r="H596" s="81">
        <f t="shared" si="19"/>
        <v>8200</v>
      </c>
    </row>
    <row r="597" spans="2:8" ht="14.25" customHeight="1" x14ac:dyDescent="0.25">
      <c r="B597" s="84"/>
      <c r="C597" s="84"/>
      <c r="D597" s="84"/>
      <c r="E597" s="89" t="s">
        <v>238</v>
      </c>
      <c r="F597" s="72">
        <f>F599</f>
        <v>5000</v>
      </c>
      <c r="G597" s="72">
        <f>G599</f>
        <v>0</v>
      </c>
      <c r="H597" s="72">
        <f>H599</f>
        <v>5000</v>
      </c>
    </row>
    <row r="598" spans="2:8" x14ac:dyDescent="0.25">
      <c r="B598" s="84"/>
      <c r="C598" s="84"/>
      <c r="D598" s="84"/>
      <c r="E598" s="86" t="s">
        <v>131</v>
      </c>
      <c r="F598" s="111">
        <v>5000</v>
      </c>
      <c r="G598" s="75"/>
      <c r="H598" s="75">
        <v>5000</v>
      </c>
    </row>
    <row r="599" spans="2:8" x14ac:dyDescent="0.25">
      <c r="B599" s="77">
        <v>3</v>
      </c>
      <c r="C599" s="77"/>
      <c r="D599" s="77"/>
      <c r="E599" s="77" t="s">
        <v>61</v>
      </c>
      <c r="F599" s="78">
        <f>F600</f>
        <v>5000</v>
      </c>
      <c r="G599" s="78">
        <f>G600</f>
        <v>0</v>
      </c>
      <c r="H599" s="78">
        <f>F599+G599</f>
        <v>5000</v>
      </c>
    </row>
    <row r="600" spans="2:8" x14ac:dyDescent="0.25">
      <c r="B600" s="77"/>
      <c r="C600" s="77">
        <v>38</v>
      </c>
      <c r="D600" s="77"/>
      <c r="E600" s="77" t="s">
        <v>84</v>
      </c>
      <c r="F600" s="78">
        <f>F601</f>
        <v>5000</v>
      </c>
      <c r="G600" s="78"/>
      <c r="H600" s="78">
        <f>F600+G600</f>
        <v>5000</v>
      </c>
    </row>
    <row r="601" spans="2:8" x14ac:dyDescent="0.25">
      <c r="B601" s="80"/>
      <c r="C601" s="80"/>
      <c r="D601" s="80">
        <v>381</v>
      </c>
      <c r="E601" s="80" t="s">
        <v>54</v>
      </c>
      <c r="F601" s="81">
        <v>5000</v>
      </c>
      <c r="G601" s="81"/>
      <c r="H601" s="81">
        <f>F601+G601</f>
        <v>5000</v>
      </c>
    </row>
    <row r="602" spans="2:8" ht="26.25" x14ac:dyDescent="0.25">
      <c r="B602" s="84"/>
      <c r="C602" s="84"/>
      <c r="D602" s="84"/>
      <c r="E602" s="89" t="s">
        <v>239</v>
      </c>
      <c r="F602" s="72">
        <f>F604</f>
        <v>27000</v>
      </c>
      <c r="G602" s="72">
        <f>G604</f>
        <v>7000</v>
      </c>
      <c r="H602" s="72">
        <f>H604</f>
        <v>34000</v>
      </c>
    </row>
    <row r="603" spans="2:8" x14ac:dyDescent="0.25">
      <c r="B603" s="84"/>
      <c r="C603" s="84"/>
      <c r="D603" s="84"/>
      <c r="E603" s="86" t="s">
        <v>137</v>
      </c>
      <c r="F603" s="111">
        <v>27000</v>
      </c>
      <c r="G603" s="75"/>
      <c r="H603" s="75">
        <v>34000</v>
      </c>
    </row>
    <row r="604" spans="2:8" x14ac:dyDescent="0.25">
      <c r="B604" s="77">
        <v>3</v>
      </c>
      <c r="C604" s="77"/>
      <c r="D604" s="77"/>
      <c r="E604" s="77" t="s">
        <v>61</v>
      </c>
      <c r="F604" s="78">
        <f>F605</f>
        <v>27000</v>
      </c>
      <c r="G604" s="78">
        <f>G605</f>
        <v>7000</v>
      </c>
      <c r="H604" s="78">
        <f>F604+G604</f>
        <v>34000</v>
      </c>
    </row>
    <row r="605" spans="2:8" x14ac:dyDescent="0.25">
      <c r="B605" s="77"/>
      <c r="C605" s="77">
        <v>37</v>
      </c>
      <c r="D605" s="77"/>
      <c r="E605" s="77" t="s">
        <v>82</v>
      </c>
      <c r="F605" s="78">
        <f>F606</f>
        <v>27000</v>
      </c>
      <c r="G605" s="78">
        <f>G606</f>
        <v>7000</v>
      </c>
      <c r="H605" s="78">
        <f>F605+G605</f>
        <v>34000</v>
      </c>
    </row>
    <row r="606" spans="2:8" x14ac:dyDescent="0.25">
      <c r="B606" s="80"/>
      <c r="C606" s="80"/>
      <c r="D606" s="80">
        <v>372</v>
      </c>
      <c r="E606" s="80" t="s">
        <v>170</v>
      </c>
      <c r="F606" s="81">
        <v>27000</v>
      </c>
      <c r="G606" s="81">
        <v>7000</v>
      </c>
      <c r="H606" s="81">
        <f>F606+G606</f>
        <v>34000</v>
      </c>
    </row>
    <row r="607" spans="2:8" ht="39" x14ac:dyDescent="0.25">
      <c r="B607" s="84"/>
      <c r="C607" s="84"/>
      <c r="D607" s="84"/>
      <c r="E607" s="89" t="s">
        <v>240</v>
      </c>
      <c r="F607" s="72">
        <f>F610</f>
        <v>70000</v>
      </c>
      <c r="G607" s="72">
        <f>G610</f>
        <v>0</v>
      </c>
      <c r="H607" s="72">
        <f>H610</f>
        <v>70000</v>
      </c>
    </row>
    <row r="608" spans="2:8" x14ac:dyDescent="0.25">
      <c r="B608" s="84"/>
      <c r="C608" s="84"/>
      <c r="D608" s="84"/>
      <c r="E608" s="86" t="s">
        <v>131</v>
      </c>
      <c r="F608" s="111">
        <v>70000</v>
      </c>
      <c r="G608" s="75"/>
      <c r="H608" s="75">
        <v>70000</v>
      </c>
    </row>
    <row r="609" spans="2:8" x14ac:dyDescent="0.25">
      <c r="B609" s="84"/>
      <c r="C609" s="84"/>
      <c r="D609" s="84"/>
      <c r="E609" s="86" t="s">
        <v>137</v>
      </c>
      <c r="F609" s="111"/>
      <c r="G609" s="75"/>
      <c r="H609" s="75"/>
    </row>
    <row r="610" spans="2:8" x14ac:dyDescent="0.25">
      <c r="B610" s="77">
        <v>3</v>
      </c>
      <c r="C610" s="77"/>
      <c r="D610" s="77"/>
      <c r="E610" s="77" t="s">
        <v>61</v>
      </c>
      <c r="F610" s="78">
        <f>F611</f>
        <v>70000</v>
      </c>
      <c r="G610" s="78">
        <f>G611</f>
        <v>0</v>
      </c>
      <c r="H610" s="78">
        <f>F610+G610</f>
        <v>70000</v>
      </c>
    </row>
    <row r="611" spans="2:8" x14ac:dyDescent="0.25">
      <c r="B611" s="77"/>
      <c r="C611" s="77">
        <v>37</v>
      </c>
      <c r="D611" s="77"/>
      <c r="E611" s="77" t="s">
        <v>82</v>
      </c>
      <c r="F611" s="78">
        <f>F612</f>
        <v>70000</v>
      </c>
      <c r="G611" s="78"/>
      <c r="H611" s="78">
        <f>F611+G611</f>
        <v>70000</v>
      </c>
    </row>
    <row r="612" spans="2:8" x14ac:dyDescent="0.25">
      <c r="B612" s="80"/>
      <c r="C612" s="80"/>
      <c r="D612" s="80">
        <v>372</v>
      </c>
      <c r="E612" s="80" t="s">
        <v>170</v>
      </c>
      <c r="F612" s="81">
        <v>70000</v>
      </c>
      <c r="G612" s="81"/>
      <c r="H612" s="81">
        <f>F612+G612</f>
        <v>70000</v>
      </c>
    </row>
    <row r="613" spans="2:8" ht="26.25" x14ac:dyDescent="0.25">
      <c r="B613" s="84"/>
      <c r="C613" s="84"/>
      <c r="D613" s="84"/>
      <c r="E613" s="89" t="s">
        <v>241</v>
      </c>
      <c r="F613" s="72">
        <f>F615</f>
        <v>5000</v>
      </c>
      <c r="G613" s="72">
        <f>G615</f>
        <v>0</v>
      </c>
      <c r="H613" s="72">
        <f>H615</f>
        <v>5000</v>
      </c>
    </row>
    <row r="614" spans="2:8" x14ac:dyDescent="0.25">
      <c r="B614" s="84"/>
      <c r="C614" s="84"/>
      <c r="D614" s="84"/>
      <c r="E614" s="86" t="s">
        <v>131</v>
      </c>
      <c r="F614" s="111">
        <v>5000</v>
      </c>
      <c r="G614" s="75"/>
      <c r="H614" s="75">
        <v>5000</v>
      </c>
    </row>
    <row r="615" spans="2:8" x14ac:dyDescent="0.25">
      <c r="B615" s="77">
        <v>3</v>
      </c>
      <c r="C615" s="77"/>
      <c r="D615" s="77"/>
      <c r="E615" s="77" t="s">
        <v>61</v>
      </c>
      <c r="F615" s="78">
        <f>F616</f>
        <v>5000</v>
      </c>
      <c r="G615" s="78">
        <f>G616</f>
        <v>0</v>
      </c>
      <c r="H615" s="78">
        <f>F615+G615</f>
        <v>5000</v>
      </c>
    </row>
    <row r="616" spans="2:8" x14ac:dyDescent="0.25">
      <c r="B616" s="77"/>
      <c r="C616" s="77">
        <v>38</v>
      </c>
      <c r="D616" s="77"/>
      <c r="E616" s="77" t="s">
        <v>84</v>
      </c>
      <c r="F616" s="78">
        <f>F617</f>
        <v>5000</v>
      </c>
      <c r="G616" s="78"/>
      <c r="H616" s="78">
        <f>F616+G616</f>
        <v>5000</v>
      </c>
    </row>
    <row r="617" spans="2:8" x14ac:dyDescent="0.25">
      <c r="B617" s="80"/>
      <c r="C617" s="80"/>
      <c r="D617" s="80">
        <v>381</v>
      </c>
      <c r="E617" s="80" t="s">
        <v>54</v>
      </c>
      <c r="F617" s="81">
        <v>5000</v>
      </c>
      <c r="G617" s="81"/>
      <c r="H617" s="81">
        <f>F617+G617</f>
        <v>5000</v>
      </c>
    </row>
    <row r="618" spans="2:8" x14ac:dyDescent="0.25">
      <c r="B618" s="84"/>
      <c r="C618" s="84"/>
      <c r="D618" s="84"/>
      <c r="E618" s="89" t="s">
        <v>242</v>
      </c>
      <c r="F618" s="72">
        <f>F620</f>
        <v>1600</v>
      </c>
      <c r="G618" s="72">
        <f>G620</f>
        <v>0</v>
      </c>
      <c r="H618" s="72">
        <f>H620</f>
        <v>1600</v>
      </c>
    </row>
    <row r="619" spans="2:8" x14ac:dyDescent="0.25">
      <c r="B619" s="84"/>
      <c r="C619" s="84"/>
      <c r="D619" s="84"/>
      <c r="E619" s="86" t="s">
        <v>131</v>
      </c>
      <c r="F619" s="116">
        <v>1600</v>
      </c>
      <c r="G619" s="221"/>
      <c r="H619" s="222">
        <v>1600</v>
      </c>
    </row>
    <row r="620" spans="2:8" x14ac:dyDescent="0.25">
      <c r="B620" s="77">
        <v>3</v>
      </c>
      <c r="C620" s="77"/>
      <c r="D620" s="77"/>
      <c r="E620" s="77" t="s">
        <v>61</v>
      </c>
      <c r="F620" s="23">
        <f>F621</f>
        <v>1600</v>
      </c>
      <c r="G620" s="23">
        <f>G621</f>
        <v>0</v>
      </c>
      <c r="H620" s="23">
        <f>F620+G620</f>
        <v>1600</v>
      </c>
    </row>
    <row r="621" spans="2:8" x14ac:dyDescent="0.25">
      <c r="B621" s="77"/>
      <c r="C621" s="77">
        <v>38</v>
      </c>
      <c r="D621" s="77"/>
      <c r="E621" s="77" t="s">
        <v>84</v>
      </c>
      <c r="F621" s="23">
        <f>F622</f>
        <v>1600</v>
      </c>
      <c r="G621" s="23"/>
      <c r="H621" s="23">
        <f>F621+G621</f>
        <v>1600</v>
      </c>
    </row>
    <row r="622" spans="2:8" x14ac:dyDescent="0.25">
      <c r="B622" s="80"/>
      <c r="C622" s="80"/>
      <c r="D622" s="80">
        <v>381</v>
      </c>
      <c r="E622" s="80" t="s">
        <v>54</v>
      </c>
      <c r="F622" s="28">
        <v>1600</v>
      </c>
      <c r="G622" s="28"/>
      <c r="H622" s="28">
        <f>F622+G622</f>
        <v>1600</v>
      </c>
    </row>
    <row r="623" spans="2:8" x14ac:dyDescent="0.25">
      <c r="B623" s="90"/>
      <c r="C623" s="90"/>
      <c r="D623" s="90"/>
      <c r="E623" s="90"/>
      <c r="F623" s="34"/>
      <c r="G623" s="34"/>
      <c r="H623" s="34"/>
    </row>
    <row r="624" spans="2:8" x14ac:dyDescent="0.25">
      <c r="B624" s="235" t="s">
        <v>243</v>
      </c>
      <c r="C624" s="235"/>
      <c r="D624" s="235"/>
      <c r="E624" s="235"/>
      <c r="F624" s="235"/>
      <c r="G624" s="235"/>
      <c r="H624" s="235"/>
    </row>
    <row r="625" spans="1:8" ht="15.75" customHeight="1" x14ac:dyDescent="0.25">
      <c r="B625" s="223"/>
      <c r="C625" s="223"/>
      <c r="D625" s="223"/>
      <c r="E625" s="223"/>
      <c r="F625" s="223"/>
      <c r="G625" s="223"/>
      <c r="H625" s="223"/>
    </row>
    <row r="626" spans="1:8" ht="30" customHeight="1" x14ac:dyDescent="0.25">
      <c r="B626" s="236" t="s">
        <v>244</v>
      </c>
      <c r="C626" s="236"/>
      <c r="D626" s="236"/>
      <c r="E626" s="236"/>
      <c r="F626" s="236"/>
      <c r="G626" s="236"/>
      <c r="H626" s="236"/>
    </row>
    <row r="627" spans="1:8" x14ac:dyDescent="0.25">
      <c r="B627"/>
      <c r="C627"/>
      <c r="D627"/>
      <c r="E627"/>
      <c r="F627"/>
      <c r="G627"/>
      <c r="H627"/>
    </row>
    <row r="628" spans="1:8" x14ac:dyDescent="0.25">
      <c r="B628" s="237" t="s">
        <v>245</v>
      </c>
      <c r="C628" s="237"/>
      <c r="D628" s="237"/>
      <c r="E628" s="237"/>
      <c r="F628" s="237"/>
      <c r="G628" s="237"/>
      <c r="H628" s="237"/>
    </row>
    <row r="629" spans="1:8" x14ac:dyDescent="0.25">
      <c r="B629" s="224"/>
      <c r="C629" s="224"/>
      <c r="D629" s="224"/>
      <c r="E629" s="224"/>
      <c r="F629" s="224"/>
      <c r="G629" s="224"/>
      <c r="H629" s="224"/>
    </row>
    <row r="630" spans="1:8" x14ac:dyDescent="0.25">
      <c r="B630" s="235" t="s">
        <v>246</v>
      </c>
      <c r="C630" s="235"/>
      <c r="D630" s="235"/>
      <c r="E630" s="235"/>
      <c r="F630" s="235"/>
      <c r="G630" s="235"/>
      <c r="H630" s="235"/>
    </row>
    <row r="631" spans="1:8" x14ac:dyDescent="0.25">
      <c r="B631"/>
      <c r="C631"/>
      <c r="D631"/>
      <c r="E631"/>
      <c r="F631"/>
      <c r="G631"/>
      <c r="H631" s="225"/>
    </row>
    <row r="632" spans="1:8" s="14" customFormat="1" ht="27" customHeight="1" x14ac:dyDescent="0.25">
      <c r="B632" s="238" t="s">
        <v>247</v>
      </c>
      <c r="C632" s="238"/>
      <c r="D632" s="238"/>
      <c r="E632" s="238"/>
      <c r="F632" s="238"/>
      <c r="G632" s="238"/>
      <c r="H632" s="238"/>
    </row>
    <row r="633" spans="1:8" x14ac:dyDescent="0.25">
      <c r="B633"/>
      <c r="C633"/>
      <c r="D633"/>
      <c r="E633"/>
      <c r="F633"/>
      <c r="G633"/>
      <c r="H633" s="225"/>
    </row>
    <row r="634" spans="1:8" x14ac:dyDescent="0.25">
      <c r="B634" s="235" t="s">
        <v>248</v>
      </c>
      <c r="C634" s="235"/>
      <c r="D634" s="235"/>
      <c r="E634" s="235"/>
      <c r="F634" s="235"/>
      <c r="G634" s="235"/>
      <c r="H634" s="235"/>
    </row>
    <row r="635" spans="1:8" x14ac:dyDescent="0.25">
      <c r="B635" s="235" t="s">
        <v>249</v>
      </c>
      <c r="C635" s="235"/>
      <c r="D635" s="235"/>
      <c r="E635" s="235"/>
      <c r="F635" s="235"/>
      <c r="G635" s="235"/>
      <c r="H635" s="235"/>
    </row>
    <row r="636" spans="1:8" s="1" customFormat="1" ht="9" customHeight="1" x14ac:dyDescent="0.25">
      <c r="F636" s="226"/>
      <c r="G636" s="226"/>
      <c r="H636" s="227"/>
    </row>
    <row r="637" spans="1:8" s="1" customFormat="1" x14ac:dyDescent="0.25">
      <c r="B637" s="3" t="s">
        <v>250</v>
      </c>
      <c r="C637" s="3"/>
      <c r="D637" s="3"/>
      <c r="E637" s="3"/>
      <c r="F637" s="226"/>
      <c r="G637" s="226"/>
      <c r="H637" s="227"/>
    </row>
    <row r="638" spans="1:8" s="1" customFormat="1" x14ac:dyDescent="0.25">
      <c r="B638" s="3" t="s">
        <v>251</v>
      </c>
      <c r="C638" s="3"/>
      <c r="D638" s="3"/>
      <c r="E638" s="3"/>
      <c r="F638" s="226"/>
      <c r="G638" s="226"/>
      <c r="H638" s="227"/>
    </row>
    <row r="639" spans="1:8" s="9" customFormat="1" x14ac:dyDescent="0.25">
      <c r="A639" s="228"/>
      <c r="B639" s="229" t="s">
        <v>252</v>
      </c>
      <c r="C639" s="229"/>
      <c r="D639" s="229"/>
      <c r="E639" s="229"/>
      <c r="H639" s="230"/>
    </row>
    <row r="640" spans="1:8" ht="15" customHeight="1" x14ac:dyDescent="0.25">
      <c r="A640" s="3"/>
      <c r="B640" s="231"/>
      <c r="C640" s="231"/>
      <c r="D640" s="231"/>
      <c r="E640" s="231"/>
      <c r="G640" s="4" t="s">
        <v>253</v>
      </c>
      <c r="H640" s="232"/>
    </row>
    <row r="641" spans="1:8" x14ac:dyDescent="0.25">
      <c r="A641" s="3"/>
      <c r="B641" s="233"/>
      <c r="C641" s="233"/>
      <c r="D641" s="233"/>
      <c r="E641" s="233"/>
      <c r="G641" s="4" t="s">
        <v>254</v>
      </c>
      <c r="H641" s="234"/>
    </row>
    <row r="642" spans="1:8" x14ac:dyDescent="0.25">
      <c r="B642"/>
      <c r="C642"/>
      <c r="D642"/>
      <c r="E642"/>
      <c r="F642"/>
      <c r="G642"/>
      <c r="H642"/>
    </row>
    <row r="643" spans="1:8" x14ac:dyDescent="0.25">
      <c r="B643"/>
      <c r="C643"/>
      <c r="D643"/>
      <c r="E643"/>
      <c r="F643"/>
      <c r="G643"/>
      <c r="H643"/>
    </row>
    <row r="644" spans="1:8" x14ac:dyDescent="0.25">
      <c r="B644"/>
      <c r="C644"/>
      <c r="D644"/>
      <c r="E644"/>
      <c r="F644"/>
      <c r="G644"/>
      <c r="H644"/>
    </row>
    <row r="645" spans="1:8" x14ac:dyDescent="0.25">
      <c r="B645"/>
      <c r="C645"/>
      <c r="D645"/>
      <c r="E645"/>
      <c r="F645"/>
      <c r="G645"/>
      <c r="H645"/>
    </row>
    <row r="646" spans="1:8" x14ac:dyDescent="0.25">
      <c r="B646"/>
      <c r="C646"/>
      <c r="D646"/>
      <c r="E646"/>
      <c r="F646"/>
      <c r="G646"/>
      <c r="H646"/>
    </row>
    <row r="647" spans="1:8" x14ac:dyDescent="0.25">
      <c r="B647"/>
      <c r="C647"/>
      <c r="D647"/>
      <c r="E647"/>
      <c r="F647"/>
      <c r="G647"/>
      <c r="H647"/>
    </row>
    <row r="648" spans="1:8" x14ac:dyDescent="0.25">
      <c r="B648"/>
      <c r="C648"/>
      <c r="D648"/>
      <c r="E648"/>
      <c r="F648"/>
      <c r="G648"/>
      <c r="H648"/>
    </row>
    <row r="649" spans="1:8" x14ac:dyDescent="0.25">
      <c r="B649"/>
      <c r="C649"/>
      <c r="D649"/>
      <c r="E649"/>
      <c r="F649"/>
      <c r="G649"/>
      <c r="H649"/>
    </row>
    <row r="650" spans="1:8" x14ac:dyDescent="0.25">
      <c r="B650"/>
      <c r="C650"/>
      <c r="D650"/>
      <c r="E650"/>
      <c r="F650"/>
      <c r="G650"/>
      <c r="H650"/>
    </row>
    <row r="651" spans="1:8" x14ac:dyDescent="0.25">
      <c r="B651"/>
      <c r="C651"/>
      <c r="D651"/>
      <c r="E651"/>
      <c r="F651"/>
      <c r="G651"/>
      <c r="H651"/>
    </row>
    <row r="652" spans="1:8" x14ac:dyDescent="0.25">
      <c r="B652"/>
      <c r="C652"/>
      <c r="D652"/>
      <c r="E652"/>
      <c r="F652"/>
      <c r="G652"/>
      <c r="H652"/>
    </row>
    <row r="653" spans="1:8" x14ac:dyDescent="0.25">
      <c r="B653"/>
      <c r="C653"/>
      <c r="D653"/>
      <c r="E653"/>
      <c r="F653"/>
      <c r="G653"/>
      <c r="H653"/>
    </row>
    <row r="654" spans="1:8" x14ac:dyDescent="0.25">
      <c r="B654"/>
      <c r="C654"/>
      <c r="D654"/>
      <c r="E654"/>
      <c r="F654"/>
      <c r="G654"/>
      <c r="H654"/>
    </row>
    <row r="655" spans="1:8" x14ac:dyDescent="0.25">
      <c r="B655"/>
      <c r="C655"/>
      <c r="D655"/>
      <c r="E655"/>
      <c r="F655"/>
      <c r="G655"/>
      <c r="H655"/>
    </row>
    <row r="656" spans="1:8" x14ac:dyDescent="0.25">
      <c r="B656"/>
      <c r="C656"/>
      <c r="D656"/>
      <c r="E656"/>
      <c r="F656"/>
      <c r="G656"/>
      <c r="H656"/>
    </row>
    <row r="657" spans="2:8" x14ac:dyDescent="0.25">
      <c r="B657"/>
      <c r="C657"/>
      <c r="D657"/>
      <c r="E657"/>
      <c r="F657"/>
      <c r="G657"/>
      <c r="H657"/>
    </row>
    <row r="658" spans="2:8" x14ac:dyDescent="0.25">
      <c r="B658"/>
      <c r="C658"/>
      <c r="D658"/>
      <c r="E658"/>
      <c r="F658"/>
      <c r="G658"/>
      <c r="H658"/>
    </row>
    <row r="659" spans="2:8" x14ac:dyDescent="0.25">
      <c r="B659"/>
      <c r="C659"/>
      <c r="D659"/>
      <c r="E659"/>
      <c r="F659"/>
      <c r="G659"/>
      <c r="H659"/>
    </row>
    <row r="660" spans="2:8" x14ac:dyDescent="0.25">
      <c r="B660"/>
      <c r="C660"/>
      <c r="D660"/>
      <c r="E660"/>
      <c r="F660"/>
      <c r="G660"/>
      <c r="H660"/>
    </row>
    <row r="661" spans="2:8" x14ac:dyDescent="0.25">
      <c r="B661"/>
      <c r="C661"/>
      <c r="D661"/>
      <c r="E661"/>
      <c r="F661"/>
      <c r="G661"/>
      <c r="H661"/>
    </row>
    <row r="662" spans="2:8" x14ac:dyDescent="0.25">
      <c r="B662"/>
      <c r="C662"/>
      <c r="D662"/>
      <c r="E662"/>
      <c r="F662"/>
      <c r="G662"/>
      <c r="H662"/>
    </row>
    <row r="663" spans="2:8" x14ac:dyDescent="0.25">
      <c r="B663"/>
      <c r="C663"/>
      <c r="D663"/>
      <c r="E663"/>
      <c r="F663"/>
      <c r="G663"/>
      <c r="H663"/>
    </row>
  </sheetData>
  <mergeCells count="88">
    <mergeCell ref="A19:E19"/>
    <mergeCell ref="B1:H1"/>
    <mergeCell ref="B3:H3"/>
    <mergeCell ref="B4:H4"/>
    <mergeCell ref="B6:H6"/>
    <mergeCell ref="B8:H8"/>
    <mergeCell ref="B10:H10"/>
    <mergeCell ref="A14:E14"/>
    <mergeCell ref="A15:E15"/>
    <mergeCell ref="A16:E16"/>
    <mergeCell ref="A17:E17"/>
    <mergeCell ref="A18:E18"/>
    <mergeCell ref="F38:F41"/>
    <mergeCell ref="G38:G41"/>
    <mergeCell ref="H38:H41"/>
    <mergeCell ref="B21:E21"/>
    <mergeCell ref="A23:E23"/>
    <mergeCell ref="A24:E24"/>
    <mergeCell ref="A25:E25"/>
    <mergeCell ref="A26:E26"/>
    <mergeCell ref="A28:H28"/>
    <mergeCell ref="A29:H29"/>
    <mergeCell ref="A30:H30"/>
    <mergeCell ref="B32:H32"/>
    <mergeCell ref="B34:H34"/>
    <mergeCell ref="B36:E36"/>
    <mergeCell ref="C39:E39"/>
    <mergeCell ref="D40:E40"/>
    <mergeCell ref="B70:E70"/>
    <mergeCell ref="A72:A76"/>
    <mergeCell ref="B72:E72"/>
    <mergeCell ref="A38:A42"/>
    <mergeCell ref="B38:E38"/>
    <mergeCell ref="A123:A127"/>
    <mergeCell ref="B123:E123"/>
    <mergeCell ref="G72:G75"/>
    <mergeCell ref="H72:H75"/>
    <mergeCell ref="C73:E73"/>
    <mergeCell ref="D74:E74"/>
    <mergeCell ref="B101:E101"/>
    <mergeCell ref="A103:A107"/>
    <mergeCell ref="B103:E103"/>
    <mergeCell ref="F103:F106"/>
    <mergeCell ref="G103:G106"/>
    <mergeCell ref="H103:H106"/>
    <mergeCell ref="F72:F75"/>
    <mergeCell ref="F134:F137"/>
    <mergeCell ref="G134:G137"/>
    <mergeCell ref="H134:H137"/>
    <mergeCell ref="C104:E104"/>
    <mergeCell ref="D105:E105"/>
    <mergeCell ref="B119:E119"/>
    <mergeCell ref="B121:E121"/>
    <mergeCell ref="F123:F126"/>
    <mergeCell ref="G123:G126"/>
    <mergeCell ref="H123:H126"/>
    <mergeCell ref="C124:E124"/>
    <mergeCell ref="D125:E125"/>
    <mergeCell ref="A154:D154"/>
    <mergeCell ref="C135:E135"/>
    <mergeCell ref="D136:E136"/>
    <mergeCell ref="A145:D145"/>
    <mergeCell ref="A146:D146"/>
    <mergeCell ref="A147:D147"/>
    <mergeCell ref="A148:D148"/>
    <mergeCell ref="A134:A138"/>
    <mergeCell ref="B134:E134"/>
    <mergeCell ref="A149:D149"/>
    <mergeCell ref="A150:D150"/>
    <mergeCell ref="A151:D151"/>
    <mergeCell ref="A152:D152"/>
    <mergeCell ref="A153:D153"/>
    <mergeCell ref="B156:H156"/>
    <mergeCell ref="B158:H158"/>
    <mergeCell ref="B160:H160"/>
    <mergeCell ref="B162:E162"/>
    <mergeCell ref="F162:F165"/>
    <mergeCell ref="G162:G165"/>
    <mergeCell ref="H162:H165"/>
    <mergeCell ref="C163:E163"/>
    <mergeCell ref="D164:E164"/>
    <mergeCell ref="B635:H635"/>
    <mergeCell ref="B624:H624"/>
    <mergeCell ref="B626:H626"/>
    <mergeCell ref="B628:H628"/>
    <mergeCell ref="B630:H630"/>
    <mergeCell ref="B632:H632"/>
    <mergeCell ref="B634:H63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>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Opcina Novo Virje</dc:creator>
  <cp:lastModifiedBy>Opcina Novo Virje</cp:lastModifiedBy>
  <dcterms:created xsi:type="dcterms:W3CDTF">2021-12-28T08:12:19Z</dcterms:created>
  <dcterms:modified xsi:type="dcterms:W3CDTF">2021-12-29T13:24:19Z</dcterms:modified>
</cp:coreProperties>
</file>