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570" windowHeight="748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76" i="1" l="1"/>
  <c r="F575" i="1"/>
  <c r="H575" i="1" s="1"/>
  <c r="G574" i="1"/>
  <c r="G572" i="1"/>
  <c r="H571" i="1"/>
  <c r="F570" i="1"/>
  <c r="G569" i="1"/>
  <c r="G567" i="1"/>
  <c r="H566" i="1"/>
  <c r="H565" i="1"/>
  <c r="F565" i="1"/>
  <c r="G564" i="1"/>
  <c r="F564" i="1"/>
  <c r="G562" i="1"/>
  <c r="H561" i="1"/>
  <c r="H560" i="1"/>
  <c r="F560" i="1"/>
  <c r="G559" i="1"/>
  <c r="G557" i="1" s="1"/>
  <c r="F559" i="1"/>
  <c r="F557" i="1"/>
  <c r="H556" i="1"/>
  <c r="F555" i="1"/>
  <c r="H555" i="1" s="1"/>
  <c r="H554" i="1"/>
  <c r="H552" i="1" s="1"/>
  <c r="G554" i="1"/>
  <c r="F554" i="1"/>
  <c r="G552" i="1"/>
  <c r="F552" i="1"/>
  <c r="H551" i="1"/>
  <c r="F550" i="1"/>
  <c r="H550" i="1" s="1"/>
  <c r="H549" i="1"/>
  <c r="H548" i="1"/>
  <c r="H547" i="1"/>
  <c r="H546" i="1"/>
  <c r="F546" i="1"/>
  <c r="G545" i="1"/>
  <c r="G543" i="1" s="1"/>
  <c r="H542" i="1"/>
  <c r="H541" i="1"/>
  <c r="G541" i="1"/>
  <c r="F541" i="1"/>
  <c r="H540" i="1"/>
  <c r="H537" i="1" s="1"/>
  <c r="G540" i="1"/>
  <c r="F540" i="1"/>
  <c r="G537" i="1"/>
  <c r="F537" i="1"/>
  <c r="H533" i="1"/>
  <c r="H532" i="1"/>
  <c r="F532" i="1"/>
  <c r="G531" i="1"/>
  <c r="G529" i="1" s="1"/>
  <c r="F531" i="1"/>
  <c r="F529" i="1"/>
  <c r="H528" i="1"/>
  <c r="F527" i="1"/>
  <c r="H527" i="1" s="1"/>
  <c r="H526" i="1"/>
  <c r="H525" i="1"/>
  <c r="F525" i="1"/>
  <c r="G524" i="1"/>
  <c r="G521" i="1" s="1"/>
  <c r="F524" i="1"/>
  <c r="F521" i="1"/>
  <c r="H520" i="1"/>
  <c r="H519" i="1"/>
  <c r="F519" i="1"/>
  <c r="H518" i="1"/>
  <c r="G518" i="1"/>
  <c r="G513" i="1" s="1"/>
  <c r="F518" i="1"/>
  <c r="H517" i="1"/>
  <c r="H516" i="1"/>
  <c r="F516" i="1"/>
  <c r="G515" i="1"/>
  <c r="F515" i="1"/>
  <c r="H512" i="1"/>
  <c r="H511" i="1"/>
  <c r="G511" i="1"/>
  <c r="G510" i="1"/>
  <c r="H510" i="1" s="1"/>
  <c r="H509" i="1"/>
  <c r="G508" i="1"/>
  <c r="H508" i="1" s="1"/>
  <c r="H507" i="1"/>
  <c r="G507" i="1"/>
  <c r="G504" i="1" s="1"/>
  <c r="H504" i="1" s="1"/>
  <c r="H503" i="1"/>
  <c r="H502" i="1"/>
  <c r="G501" i="1"/>
  <c r="F501" i="1"/>
  <c r="G500" i="1"/>
  <c r="H499" i="1"/>
  <c r="H498" i="1"/>
  <c r="F498" i="1"/>
  <c r="H497" i="1"/>
  <c r="H496" i="1"/>
  <c r="H495" i="1"/>
  <c r="H494" i="1"/>
  <c r="G493" i="1"/>
  <c r="G488" i="1" s="1"/>
  <c r="F493" i="1"/>
  <c r="F488" i="1" s="1"/>
  <c r="H488" i="1" s="1"/>
  <c r="H492" i="1"/>
  <c r="H491" i="1"/>
  <c r="H490" i="1"/>
  <c r="H489" i="1"/>
  <c r="G489" i="1"/>
  <c r="F489" i="1"/>
  <c r="G483" i="1"/>
  <c r="H479" i="1"/>
  <c r="H478" i="1"/>
  <c r="H477" i="1"/>
  <c r="F477" i="1"/>
  <c r="H476" i="1"/>
  <c r="H473" i="1" s="1"/>
  <c r="G476" i="1"/>
  <c r="F476" i="1"/>
  <c r="G473" i="1"/>
  <c r="F473" i="1"/>
  <c r="H472" i="1"/>
  <c r="F471" i="1"/>
  <c r="G470" i="1"/>
  <c r="G468" i="1"/>
  <c r="H467" i="1"/>
  <c r="H466" i="1"/>
  <c r="F466" i="1"/>
  <c r="G465" i="1"/>
  <c r="F465" i="1"/>
  <c r="G463" i="1"/>
  <c r="H462" i="1"/>
  <c r="H461" i="1"/>
  <c r="F461" i="1"/>
  <c r="G460" i="1"/>
  <c r="G458" i="1" s="1"/>
  <c r="F460" i="1"/>
  <c r="F458" i="1"/>
  <c r="H454" i="1"/>
  <c r="H453" i="1"/>
  <c r="G453" i="1"/>
  <c r="F453" i="1"/>
  <c r="G452" i="1"/>
  <c r="G450" i="1" s="1"/>
  <c r="F452" i="1"/>
  <c r="F450" i="1"/>
  <c r="H449" i="1"/>
  <c r="G448" i="1"/>
  <c r="G447" i="1" s="1"/>
  <c r="G445" i="1" s="1"/>
  <c r="F448" i="1"/>
  <c r="H444" i="1"/>
  <c r="H443" i="1"/>
  <c r="G443" i="1"/>
  <c r="F443" i="1"/>
  <c r="G442" i="1"/>
  <c r="G436" i="1" s="1"/>
  <c r="F442" i="1"/>
  <c r="H442" i="1" s="1"/>
  <c r="H441" i="1"/>
  <c r="G440" i="1"/>
  <c r="G439" i="1" s="1"/>
  <c r="F440" i="1"/>
  <c r="H440" i="1" s="1"/>
  <c r="F439" i="1"/>
  <c r="H439" i="1" s="1"/>
  <c r="H435" i="1"/>
  <c r="H434" i="1"/>
  <c r="F434" i="1"/>
  <c r="F433" i="1"/>
  <c r="H433" i="1" s="1"/>
  <c r="H432" i="1"/>
  <c r="F431" i="1"/>
  <c r="H431" i="1" s="1"/>
  <c r="G430" i="1"/>
  <c r="G426" i="1"/>
  <c r="H425" i="1"/>
  <c r="G424" i="1"/>
  <c r="G423" i="1" s="1"/>
  <c r="F424" i="1"/>
  <c r="H424" i="1" s="1"/>
  <c r="F423" i="1"/>
  <c r="H422" i="1"/>
  <c r="H421" i="1"/>
  <c r="G420" i="1"/>
  <c r="G419" i="1" s="1"/>
  <c r="G415" i="1" s="1"/>
  <c r="F420" i="1"/>
  <c r="F419" i="1"/>
  <c r="H414" i="1"/>
  <c r="H413" i="1"/>
  <c r="F413" i="1"/>
  <c r="G412" i="1"/>
  <c r="G410" i="1" s="1"/>
  <c r="F412" i="1"/>
  <c r="H412" i="1" s="1"/>
  <c r="H410" i="1" s="1"/>
  <c r="F410" i="1"/>
  <c r="H409" i="1"/>
  <c r="F408" i="1"/>
  <c r="H408" i="1" s="1"/>
  <c r="H407" i="1"/>
  <c r="H404" i="1" s="1"/>
  <c r="G407" i="1"/>
  <c r="F407" i="1"/>
  <c r="G404" i="1"/>
  <c r="F404" i="1"/>
  <c r="H403" i="1"/>
  <c r="F402" i="1"/>
  <c r="G399" i="1"/>
  <c r="H398" i="1"/>
  <c r="F397" i="1"/>
  <c r="G396" i="1"/>
  <c r="G394" i="1"/>
  <c r="H393" i="1"/>
  <c r="H392" i="1"/>
  <c r="G392" i="1"/>
  <c r="F392" i="1"/>
  <c r="G391" i="1"/>
  <c r="F391" i="1"/>
  <c r="H390" i="1"/>
  <c r="G389" i="1"/>
  <c r="F385" i="1"/>
  <c r="H384" i="1"/>
  <c r="F383" i="1"/>
  <c r="G380" i="1"/>
  <c r="H379" i="1"/>
  <c r="H378" i="1"/>
  <c r="H377" i="1"/>
  <c r="G377" i="1"/>
  <c r="F377" i="1"/>
  <c r="G376" i="1"/>
  <c r="G373" i="1" s="1"/>
  <c r="F376" i="1"/>
  <c r="H376" i="1" s="1"/>
  <c r="H373" i="1" s="1"/>
  <c r="F373" i="1"/>
  <c r="H372" i="1"/>
  <c r="H371" i="1"/>
  <c r="F370" i="1"/>
  <c r="G369" i="1"/>
  <c r="G366" i="1"/>
  <c r="H362" i="1"/>
  <c r="G361" i="1"/>
  <c r="F361" i="1"/>
  <c r="G360" i="1"/>
  <c r="G357" i="1"/>
  <c r="H356" i="1"/>
  <c r="H355" i="1"/>
  <c r="F355" i="1"/>
  <c r="F354" i="1" s="1"/>
  <c r="G352" i="1"/>
  <c r="H351" i="1"/>
  <c r="H350" i="1"/>
  <c r="G350" i="1"/>
  <c r="F350" i="1"/>
  <c r="G349" i="1"/>
  <c r="G347" i="1" s="1"/>
  <c r="F349" i="1"/>
  <c r="F347" i="1"/>
  <c r="H346" i="1"/>
  <c r="F345" i="1"/>
  <c r="H345" i="1" s="1"/>
  <c r="H344" i="1"/>
  <c r="H342" i="1" s="1"/>
  <c r="G344" i="1"/>
  <c r="F344" i="1"/>
  <c r="G342" i="1"/>
  <c r="F342" i="1"/>
  <c r="H341" i="1"/>
  <c r="G340" i="1"/>
  <c r="G339" i="1" s="1"/>
  <c r="G335" i="1" s="1"/>
  <c r="F340" i="1"/>
  <c r="H340" i="1" s="1"/>
  <c r="F339" i="1"/>
  <c r="H334" i="1"/>
  <c r="H333" i="1"/>
  <c r="G333" i="1"/>
  <c r="F333" i="1"/>
  <c r="H332" i="1"/>
  <c r="H329" i="1" s="1"/>
  <c r="G332" i="1"/>
  <c r="F332" i="1"/>
  <c r="G329" i="1"/>
  <c r="F329" i="1"/>
  <c r="H328" i="1"/>
  <c r="F327" i="1"/>
  <c r="G326" i="1"/>
  <c r="G324" i="1" s="1"/>
  <c r="H323" i="1"/>
  <c r="H322" i="1"/>
  <c r="H321" i="1"/>
  <c r="F320" i="1"/>
  <c r="H320" i="1" s="1"/>
  <c r="H319" i="1"/>
  <c r="H316" i="1" s="1"/>
  <c r="G319" i="1"/>
  <c r="F319" i="1"/>
  <c r="F316" i="1" s="1"/>
  <c r="G316" i="1"/>
  <c r="H315" i="1"/>
  <c r="H314" i="1"/>
  <c r="H313" i="1"/>
  <c r="F312" i="1"/>
  <c r="H312" i="1" s="1"/>
  <c r="G311" i="1"/>
  <c r="G307" i="1" s="1"/>
  <c r="H306" i="1"/>
  <c r="G305" i="1"/>
  <c r="F305" i="1"/>
  <c r="G304" i="1"/>
  <c r="G302" i="1"/>
  <c r="H301" i="1"/>
  <c r="H300" i="1"/>
  <c r="F300" i="1"/>
  <c r="H299" i="1"/>
  <c r="F298" i="1"/>
  <c r="G297" i="1"/>
  <c r="G295" i="1" s="1"/>
  <c r="G294" i="1" s="1"/>
  <c r="G292" i="1" s="1"/>
  <c r="H291" i="1"/>
  <c r="F290" i="1"/>
  <c r="H290" i="1" s="1"/>
  <c r="H289" i="1"/>
  <c r="H287" i="1" s="1"/>
  <c r="G289" i="1"/>
  <c r="F289" i="1"/>
  <c r="F287" i="1" s="1"/>
  <c r="G287" i="1"/>
  <c r="H286" i="1"/>
  <c r="F285" i="1"/>
  <c r="G284" i="1"/>
  <c r="G282" i="1"/>
  <c r="H281" i="1"/>
  <c r="H280" i="1"/>
  <c r="H279" i="1"/>
  <c r="F279" i="1"/>
  <c r="H278" i="1"/>
  <c r="H277" i="1"/>
  <c r="F277" i="1"/>
  <c r="G276" i="1"/>
  <c r="G273" i="1" s="1"/>
  <c r="F276" i="1"/>
  <c r="H272" i="1"/>
  <c r="H271" i="1"/>
  <c r="F271" i="1"/>
  <c r="G270" i="1"/>
  <c r="F270" i="1"/>
  <c r="F268" i="1"/>
  <c r="H264" i="1"/>
  <c r="H263" i="1"/>
  <c r="H262" i="1" s="1"/>
  <c r="H260" i="1" s="1"/>
  <c r="F263" i="1"/>
  <c r="G262" i="1"/>
  <c r="G260" i="1" s="1"/>
  <c r="F262" i="1"/>
  <c r="F260" i="1" s="1"/>
  <c r="H259" i="1"/>
  <c r="H258" i="1"/>
  <c r="F258" i="1"/>
  <c r="H257" i="1"/>
  <c r="H255" i="1" s="1"/>
  <c r="G257" i="1"/>
  <c r="G255" i="1" s="1"/>
  <c r="F257" i="1"/>
  <c r="F255" i="1"/>
  <c r="H254" i="1"/>
  <c r="F253" i="1"/>
  <c r="H253" i="1" s="1"/>
  <c r="H252" i="1" s="1"/>
  <c r="H250" i="1" s="1"/>
  <c r="G252" i="1"/>
  <c r="G250" i="1"/>
  <c r="H249" i="1"/>
  <c r="F248" i="1"/>
  <c r="G245" i="1"/>
  <c r="H244" i="1"/>
  <c r="G243" i="1"/>
  <c r="H241" i="1"/>
  <c r="H240" i="1"/>
  <c r="H239" i="1" s="1"/>
  <c r="G240" i="1"/>
  <c r="F240" i="1"/>
  <c r="G239" i="1"/>
  <c r="F239" i="1"/>
  <c r="F236" i="1"/>
  <c r="H235" i="1"/>
  <c r="H234" i="1"/>
  <c r="F233" i="1"/>
  <c r="H233" i="1" s="1"/>
  <c r="H232" i="1"/>
  <c r="H231" i="1"/>
  <c r="F230" i="1"/>
  <c r="G229" i="1"/>
  <c r="G227" i="1"/>
  <c r="H226" i="1"/>
  <c r="H225" i="1"/>
  <c r="H224" i="1"/>
  <c r="G223" i="1"/>
  <c r="G222" i="1" s="1"/>
  <c r="G219" i="1" s="1"/>
  <c r="F223" i="1"/>
  <c r="H218" i="1"/>
  <c r="H217" i="1"/>
  <c r="H216" i="1"/>
  <c r="F216" i="1"/>
  <c r="H215" i="1"/>
  <c r="H214" i="1"/>
  <c r="H213" i="1" s="1"/>
  <c r="F214" i="1"/>
  <c r="G213" i="1"/>
  <c r="F213" i="1"/>
  <c r="F198" i="1" s="1"/>
  <c r="H212" i="1"/>
  <c r="F211" i="1"/>
  <c r="F201" i="1" s="1"/>
  <c r="H210" i="1"/>
  <c r="H209" i="1"/>
  <c r="H208" i="1"/>
  <c r="H207" i="1"/>
  <c r="H206" i="1"/>
  <c r="F206" i="1"/>
  <c r="H205" i="1"/>
  <c r="H204" i="1"/>
  <c r="H203" i="1"/>
  <c r="H202" i="1"/>
  <c r="F202" i="1"/>
  <c r="G201" i="1"/>
  <c r="G198" i="1" s="1"/>
  <c r="H193" i="1"/>
  <c r="F192" i="1"/>
  <c r="H191" i="1"/>
  <c r="H190" i="1"/>
  <c r="H189" i="1"/>
  <c r="H188" i="1"/>
  <c r="F188" i="1"/>
  <c r="G184" i="1"/>
  <c r="H183" i="1"/>
  <c r="H182" i="1"/>
  <c r="H181" i="1" s="1"/>
  <c r="H179" i="1" s="1"/>
  <c r="F182" i="1"/>
  <c r="G181" i="1"/>
  <c r="G179" i="1" s="1"/>
  <c r="F181" i="1"/>
  <c r="F179" i="1" s="1"/>
  <c r="H178" i="1"/>
  <c r="F177" i="1"/>
  <c r="H177" i="1" s="1"/>
  <c r="H176" i="1"/>
  <c r="H175" i="1"/>
  <c r="F174" i="1"/>
  <c r="H174" i="1" s="1"/>
  <c r="H173" i="1"/>
  <c r="H172" i="1"/>
  <c r="F171" i="1"/>
  <c r="H171" i="1" s="1"/>
  <c r="G170" i="1"/>
  <c r="G168" i="1" s="1"/>
  <c r="G167" i="1" s="1"/>
  <c r="G165" i="1" s="1"/>
  <c r="G164" i="1" s="1"/>
  <c r="H151" i="1"/>
  <c r="G151" i="1"/>
  <c r="F151" i="1"/>
  <c r="H140" i="1"/>
  <c r="H139" i="1"/>
  <c r="F139" i="1"/>
  <c r="G137" i="1"/>
  <c r="F137" i="1"/>
  <c r="H136" i="1"/>
  <c r="G136" i="1"/>
  <c r="G25" i="1" s="1"/>
  <c r="F136" i="1"/>
  <c r="F25" i="1" s="1"/>
  <c r="H127" i="1"/>
  <c r="H126" i="1"/>
  <c r="H125" i="1" s="1"/>
  <c r="G126" i="1"/>
  <c r="G125" i="1" s="1"/>
  <c r="F126" i="1"/>
  <c r="F125" i="1" s="1"/>
  <c r="F24" i="1" s="1"/>
  <c r="H114" i="1"/>
  <c r="H113" i="1" s="1"/>
  <c r="G114" i="1"/>
  <c r="G113" i="1"/>
  <c r="F113" i="1"/>
  <c r="G112" i="1"/>
  <c r="F112" i="1"/>
  <c r="H112" i="1" s="1"/>
  <c r="H111" i="1"/>
  <c r="G111" i="1"/>
  <c r="G110" i="1"/>
  <c r="G109" i="1" s="1"/>
  <c r="G105" i="1" s="1"/>
  <c r="G18" i="1" s="1"/>
  <c r="F110" i="1"/>
  <c r="H108" i="1"/>
  <c r="H107" i="1"/>
  <c r="G106" i="1"/>
  <c r="F106" i="1"/>
  <c r="H96" i="1"/>
  <c r="G96" i="1"/>
  <c r="F96" i="1"/>
  <c r="G95" i="1"/>
  <c r="F95" i="1"/>
  <c r="F94" i="1"/>
  <c r="G93" i="1"/>
  <c r="G92" i="1" s="1"/>
  <c r="F93" i="1"/>
  <c r="H93" i="1" s="1"/>
  <c r="H92" i="1"/>
  <c r="G91" i="1"/>
  <c r="F91" i="1"/>
  <c r="F90" i="1"/>
  <c r="G89" i="1"/>
  <c r="F89" i="1"/>
  <c r="G88" i="1"/>
  <c r="H87" i="1"/>
  <c r="G87" i="1"/>
  <c r="F87" i="1"/>
  <c r="G86" i="1"/>
  <c r="G85" i="1" s="1"/>
  <c r="F86" i="1"/>
  <c r="H86" i="1" s="1"/>
  <c r="H85" i="1" s="1"/>
  <c r="H84" i="1"/>
  <c r="G84" i="1"/>
  <c r="F84" i="1"/>
  <c r="H83" i="1"/>
  <c r="H82" i="1"/>
  <c r="G82" i="1"/>
  <c r="F82" i="1"/>
  <c r="G81" i="1"/>
  <c r="G79" i="1" s="1"/>
  <c r="F81" i="1"/>
  <c r="F80" i="1"/>
  <c r="F78" i="1"/>
  <c r="H78" i="1" s="1"/>
  <c r="H77" i="1"/>
  <c r="F77" i="1"/>
  <c r="F76" i="1"/>
  <c r="F75" i="1" s="1"/>
  <c r="G75" i="1"/>
  <c r="H65" i="1"/>
  <c r="H64" i="1"/>
  <c r="H63" i="1" s="1"/>
  <c r="H16" i="1" s="1"/>
  <c r="G64" i="1"/>
  <c r="F64" i="1"/>
  <c r="F63" i="1"/>
  <c r="F16" i="1" s="1"/>
  <c r="H62" i="1"/>
  <c r="H61" i="1" s="1"/>
  <c r="G61" i="1"/>
  <c r="F61" i="1"/>
  <c r="H60" i="1"/>
  <c r="H59" i="1"/>
  <c r="H58" i="1"/>
  <c r="H57" i="1"/>
  <c r="G57" i="1"/>
  <c r="F57" i="1"/>
  <c r="H56" i="1"/>
  <c r="H55" i="1"/>
  <c r="H54" i="1" s="1"/>
  <c r="G54" i="1"/>
  <c r="F54" i="1"/>
  <c r="H53" i="1"/>
  <c r="H52" i="1"/>
  <c r="H51" i="1"/>
  <c r="H50" i="1"/>
  <c r="H49" i="1"/>
  <c r="H48" i="1" s="1"/>
  <c r="G48" i="1"/>
  <c r="F48" i="1"/>
  <c r="H47" i="1"/>
  <c r="H46" i="1"/>
  <c r="H45" i="1"/>
  <c r="H44" i="1"/>
  <c r="H43" i="1" s="1"/>
  <c r="H15" i="1" s="1"/>
  <c r="G44" i="1"/>
  <c r="F44" i="1"/>
  <c r="G43" i="1"/>
  <c r="F43" i="1"/>
  <c r="F26" i="1"/>
  <c r="H25" i="1"/>
  <c r="H24" i="1"/>
  <c r="H26" i="1" s="1"/>
  <c r="G24" i="1"/>
  <c r="G26" i="1" s="1"/>
  <c r="G16" i="1"/>
  <c r="G15" i="1"/>
  <c r="F15" i="1"/>
  <c r="H80" i="1" l="1"/>
  <c r="F79" i="1"/>
  <c r="H95" i="1"/>
  <c r="H94" i="1" s="1"/>
  <c r="G94" i="1"/>
  <c r="G74" i="1" s="1"/>
  <c r="G17" i="1" s="1"/>
  <c r="G19" i="1" s="1"/>
  <c r="H110" i="1"/>
  <c r="H109" i="1" s="1"/>
  <c r="F109" i="1"/>
  <c r="F105" i="1" s="1"/>
  <c r="F18" i="1" s="1"/>
  <c r="G268" i="1"/>
  <c r="G267" i="1" s="1"/>
  <c r="G265" i="1" s="1"/>
  <c r="H270" i="1"/>
  <c r="H268" i="1" s="1"/>
  <c r="F273" i="1"/>
  <c r="H276" i="1"/>
  <c r="H273" i="1" s="1"/>
  <c r="H397" i="1"/>
  <c r="F396" i="1"/>
  <c r="H76" i="1"/>
  <c r="H75" i="1" s="1"/>
  <c r="H170" i="1"/>
  <c r="H168" i="1" s="1"/>
  <c r="H192" i="1"/>
  <c r="F187" i="1"/>
  <c r="H236" i="1"/>
  <c r="H327" i="1"/>
  <c r="F326" i="1"/>
  <c r="G457" i="1"/>
  <c r="G455" i="1" s="1"/>
  <c r="H81" i="1"/>
  <c r="F85" i="1"/>
  <c r="H89" i="1"/>
  <c r="H88" i="1" s="1"/>
  <c r="F88" i="1"/>
  <c r="F74" i="1" s="1"/>
  <c r="F17" i="1" s="1"/>
  <c r="F19" i="1" s="1"/>
  <c r="H91" i="1"/>
  <c r="H90" i="1" s="1"/>
  <c r="G90" i="1"/>
  <c r="H106" i="1"/>
  <c r="G197" i="1"/>
  <c r="G195" i="1" s="1"/>
  <c r="H223" i="1"/>
  <c r="H222" i="1" s="1"/>
  <c r="H219" i="1" s="1"/>
  <c r="F222" i="1"/>
  <c r="F219" i="1" s="1"/>
  <c r="F229" i="1"/>
  <c r="F227" i="1" s="1"/>
  <c r="H230" i="1"/>
  <c r="H229" i="1" s="1"/>
  <c r="H227" i="1" s="1"/>
  <c r="G236" i="1"/>
  <c r="F247" i="1"/>
  <c r="H248" i="1"/>
  <c r="G242" i="1"/>
  <c r="H242" i="1" s="1"/>
  <c r="H243" i="1"/>
  <c r="H436" i="1"/>
  <c r="H285" i="1"/>
  <c r="F284" i="1"/>
  <c r="H298" i="1"/>
  <c r="F297" i="1"/>
  <c r="H305" i="1"/>
  <c r="F304" i="1"/>
  <c r="H361" i="1"/>
  <c r="F360" i="1"/>
  <c r="H370" i="1"/>
  <c r="F369" i="1"/>
  <c r="G388" i="1"/>
  <c r="H389" i="1"/>
  <c r="G482" i="1"/>
  <c r="G480" i="1" s="1"/>
  <c r="F92" i="1"/>
  <c r="H211" i="1"/>
  <c r="H201" i="1" s="1"/>
  <c r="H198" i="1" s="1"/>
  <c r="F252" i="1"/>
  <c r="F250" i="1" s="1"/>
  <c r="H419" i="1"/>
  <c r="F415" i="1"/>
  <c r="H415" i="1" s="1"/>
  <c r="H450" i="1"/>
  <c r="G536" i="1"/>
  <c r="G534" i="1" s="1"/>
  <c r="F545" i="1"/>
  <c r="F382" i="1"/>
  <c r="H383" i="1"/>
  <c r="H465" i="1"/>
  <c r="H463" i="1" s="1"/>
  <c r="F463" i="1"/>
  <c r="H471" i="1"/>
  <c r="F470" i="1"/>
  <c r="H564" i="1"/>
  <c r="H562" i="1" s="1"/>
  <c r="F562" i="1"/>
  <c r="H570" i="1"/>
  <c r="F569" i="1"/>
  <c r="F170" i="1"/>
  <c r="F168" i="1" s="1"/>
  <c r="H339" i="1"/>
  <c r="H335" i="1" s="1"/>
  <c r="F335" i="1"/>
  <c r="H349" i="1"/>
  <c r="H347" i="1" s="1"/>
  <c r="H354" i="1"/>
  <c r="H352" i="1" s="1"/>
  <c r="F352" i="1"/>
  <c r="H391" i="1"/>
  <c r="F401" i="1"/>
  <c r="H402" i="1"/>
  <c r="H420" i="1"/>
  <c r="H423" i="1"/>
  <c r="H448" i="1"/>
  <c r="F447" i="1"/>
  <c r="H452" i="1"/>
  <c r="H460" i="1"/>
  <c r="H458" i="1" s="1"/>
  <c r="H501" i="1"/>
  <c r="F500" i="1"/>
  <c r="H500" i="1" s="1"/>
  <c r="H483" i="1" s="1"/>
  <c r="H482" i="1" s="1"/>
  <c r="H480" i="1" s="1"/>
  <c r="H515" i="1"/>
  <c r="H513" i="1" s="1"/>
  <c r="F513" i="1"/>
  <c r="H524" i="1"/>
  <c r="H521" i="1" s="1"/>
  <c r="H531" i="1"/>
  <c r="H529" i="1" s="1"/>
  <c r="H559" i="1"/>
  <c r="H557" i="1" s="1"/>
  <c r="F436" i="1"/>
  <c r="H493" i="1"/>
  <c r="F430" i="1"/>
  <c r="F574" i="1"/>
  <c r="F311" i="1"/>
  <c r="H197" i="1" l="1"/>
  <c r="H195" i="1" s="1"/>
  <c r="H470" i="1"/>
  <c r="H468" i="1" s="1"/>
  <c r="H457" i="1" s="1"/>
  <c r="H455" i="1" s="1"/>
  <c r="F468" i="1"/>
  <c r="F457" i="1" s="1"/>
  <c r="F455" i="1" s="1"/>
  <c r="H360" i="1"/>
  <c r="H357" i="1" s="1"/>
  <c r="F357" i="1"/>
  <c r="H396" i="1"/>
  <c r="H394" i="1" s="1"/>
  <c r="F394" i="1"/>
  <c r="H267" i="1"/>
  <c r="H265" i="1" s="1"/>
  <c r="H401" i="1"/>
  <c r="H399" i="1" s="1"/>
  <c r="F399" i="1"/>
  <c r="F167" i="1"/>
  <c r="F165" i="1" s="1"/>
  <c r="F164" i="1" s="1"/>
  <c r="H382" i="1"/>
  <c r="H380" i="1" s="1"/>
  <c r="F380" i="1"/>
  <c r="H388" i="1"/>
  <c r="G385" i="1"/>
  <c r="H311" i="1"/>
  <c r="H307" i="1" s="1"/>
  <c r="F307" i="1"/>
  <c r="H569" i="1"/>
  <c r="H567" i="1" s="1"/>
  <c r="H536" i="1" s="1"/>
  <c r="H534" i="1" s="1"/>
  <c r="F567" i="1"/>
  <c r="H545" i="1"/>
  <c r="H543" i="1" s="1"/>
  <c r="F543" i="1"/>
  <c r="H369" i="1"/>
  <c r="H366" i="1" s="1"/>
  <c r="F366" i="1"/>
  <c r="H304" i="1"/>
  <c r="H302" i="1" s="1"/>
  <c r="F302" i="1"/>
  <c r="H284" i="1"/>
  <c r="H282" i="1" s="1"/>
  <c r="F282" i="1"/>
  <c r="F267" i="1" s="1"/>
  <c r="F265" i="1" s="1"/>
  <c r="H247" i="1"/>
  <c r="H245" i="1" s="1"/>
  <c r="F245" i="1"/>
  <c r="F197" i="1" s="1"/>
  <c r="F195" i="1" s="1"/>
  <c r="H326" i="1"/>
  <c r="H324" i="1" s="1"/>
  <c r="F324" i="1"/>
  <c r="H187" i="1"/>
  <c r="F184" i="1"/>
  <c r="H184" i="1" s="1"/>
  <c r="H167" i="1" s="1"/>
  <c r="H165" i="1" s="1"/>
  <c r="H164" i="1" s="1"/>
  <c r="F426" i="1"/>
  <c r="H430" i="1"/>
  <c r="H426" i="1" s="1"/>
  <c r="H447" i="1"/>
  <c r="F445" i="1"/>
  <c r="H445" i="1" s="1"/>
  <c r="F536" i="1"/>
  <c r="F534" i="1" s="1"/>
  <c r="H297" i="1"/>
  <c r="H295" i="1" s="1"/>
  <c r="F295" i="1"/>
  <c r="F572" i="1"/>
  <c r="H574" i="1"/>
  <c r="H572" i="1" s="1"/>
  <c r="F483" i="1"/>
  <c r="F482" i="1" s="1"/>
  <c r="F480" i="1" s="1"/>
  <c r="H105" i="1"/>
  <c r="H18" i="1" s="1"/>
  <c r="H79" i="1"/>
  <c r="H74" i="1" s="1"/>
  <c r="H17" i="1" s="1"/>
  <c r="H19" i="1" s="1"/>
  <c r="H385" i="1" l="1"/>
  <c r="H365" i="1" s="1"/>
  <c r="H363" i="1" s="1"/>
  <c r="G365" i="1"/>
  <c r="G363" i="1" s="1"/>
  <c r="G194" i="1" s="1"/>
  <c r="F294" i="1"/>
  <c r="F292" i="1" s="1"/>
  <c r="F194" i="1" s="1"/>
  <c r="F365" i="1"/>
  <c r="F363" i="1" s="1"/>
  <c r="H294" i="1"/>
  <c r="H292" i="1" s="1"/>
  <c r="H194" i="1" l="1"/>
</calcChain>
</file>

<file path=xl/sharedStrings.xml><?xml version="1.0" encoding="utf-8"?>
<sst xmlns="http://schemas.openxmlformats.org/spreadsheetml/2006/main" count="632" uniqueCount="245">
  <si>
    <r>
      <t xml:space="preserve">            Na temelju članka 39. Zakona o proračunu ("Narodne novine" broj 87/08, 136/12. i 15/15) i članka 30. Statuta Općine Novo Virje ("Službeni glasnik Koprivničko - križevačke županije" broj 4/21.), Općinsko vijeće Općine Novo Virje na 32</t>
    </r>
    <r>
      <rPr>
        <sz val="10"/>
        <color rgb="FFFF0000"/>
        <rFont val="Arial"/>
        <family val="2"/>
        <charset val="238"/>
      </rPr>
      <t xml:space="preserve">. </t>
    </r>
    <r>
      <rPr>
        <sz val="10"/>
        <rFont val="Arial"/>
        <family val="2"/>
        <charset val="238"/>
      </rPr>
      <t>sjednici održanoj 06. travnja  2021. godine donijelo je</t>
    </r>
  </si>
  <si>
    <t>IZMJENE I PODUNE PRORAČUNA OPĆINE NOVO VIRJE ZA 2021. GODINU</t>
  </si>
  <si>
    <t>I PROJEKCIJE ZA 2022. I 2023. GODINU</t>
  </si>
  <si>
    <t>I. OPĆI DIO</t>
  </si>
  <si>
    <t>Članak 1.</t>
  </si>
  <si>
    <t xml:space="preserve">            U Proračunu Općine Novo Virje za 2021. godinu i projekcijama za 2022. i 2023. godinu ("Službeni glasnik Koprivničko - križevačke županije" broj 30/20) (u daljnjem tekstu: Proračun) u članku 1. mijenjaju se: A. Račun prihoda i rashoda i B. Račun financiranja, kako slijedi:</t>
  </si>
  <si>
    <t>A. RAČUN PRIHODA I RASHODA</t>
  </si>
  <si>
    <t>Proračun za 2021.</t>
  </si>
  <si>
    <t>Povećanje / Smanjenje</t>
  </si>
  <si>
    <t xml:space="preserve">Novi Plan Proračuna za 2021. </t>
  </si>
  <si>
    <t>6) PRIHODI POSLOVANJA</t>
  </si>
  <si>
    <t>7) PRIHODI OD PRODAJE NEFINANCIJSKE IMOVINE</t>
  </si>
  <si>
    <t>3) RASHODI POSLOVANJA</t>
  </si>
  <si>
    <t>4) RASHODI ZA NABAVU NEFINANCIJSKE IMOVINE</t>
  </si>
  <si>
    <t>RAZLIKA - VIŠAK/MANJAK</t>
  </si>
  <si>
    <t>B. RAČUN FINANCIRANJA</t>
  </si>
  <si>
    <t>8) PRIMICI OD FINANCIJSKE IMOVINE I ZADUŽIVANJA</t>
  </si>
  <si>
    <t>5) IZDACI ZA FINANCIJSKU IMOVINU I OTPLATE ZAJMOVA</t>
  </si>
  <si>
    <t>NETO ZADUŽIVANJA/FINANCIRANJE</t>
  </si>
  <si>
    <t>VIŠAK PRIHODA I PRIMITAKA                                                                                                                                 2.042.689,85</t>
  </si>
  <si>
    <t>VIŠAK SREDSTAVA IZ PROTEKLIH GODINA  OPĆINA NOVO VIRJE                                                            2.043.576,98</t>
  </si>
  <si>
    <t xml:space="preserve">MANJAK SREDSTAVA IZ PROTEKLIH GODINA DV BREGUNICA                                                                          -887,13 </t>
  </si>
  <si>
    <t>Članak 2.</t>
  </si>
  <si>
    <t>U članku 2. prihodi i rashodi te primici i izdaci po ekonomskoj klasifikaciju utvrđeni u Računu prihoda i rashoda i Računu financiranja mijenjaju se u A. Računu prihoda i B. Računu financiranja, kako slijedi:</t>
  </si>
  <si>
    <t>A. RAČUN  PRIHODA I RASHODA</t>
  </si>
  <si>
    <t>Izvor financiranja</t>
  </si>
  <si>
    <t>Razred</t>
  </si>
  <si>
    <t>Skupina</t>
  </si>
  <si>
    <t>Podskupina</t>
  </si>
  <si>
    <t>Naziv</t>
  </si>
  <si>
    <t>Prihodi poslovanja</t>
  </si>
  <si>
    <t>Prihodi od poreza</t>
  </si>
  <si>
    <t>01</t>
  </si>
  <si>
    <t xml:space="preserve">Porez i prirez na dohodak </t>
  </si>
  <si>
    <t>Porezi na imovinu (promet nekretnina)</t>
  </si>
  <si>
    <t>Porezi na robu i usluge ( porez na potrošnju)</t>
  </si>
  <si>
    <t>Pomoći iz inozemstva (darovnice) i od subjekata unutar općeg proračuna</t>
  </si>
  <si>
    <t>05</t>
  </si>
  <si>
    <t>Tekuće pomoći proračuna</t>
  </si>
  <si>
    <t>Tekuće pomoći HZZ i izvanproračunskih korisnika</t>
  </si>
  <si>
    <t>Pomoći izravnanja za decentralizirane funkcije</t>
  </si>
  <si>
    <t>Pomoći proračunskim korisnicima iz proračuna koji im nije nadležan</t>
  </si>
  <si>
    <t>Tek.pomoći iz drž.pro.temeljem prijenosa iz EU</t>
  </si>
  <si>
    <t>Prihodi od imovine</t>
  </si>
  <si>
    <t>Prihodi od nefinancijske imovine</t>
  </si>
  <si>
    <t>Prihodi od kamata za dane zajmove</t>
  </si>
  <si>
    <t>Prihodi od upravnih i administrativnih pristojbi, pristojbi po posebnim propisima i naknadama</t>
  </si>
  <si>
    <t>Upravne i administrativne pristojbe</t>
  </si>
  <si>
    <t>01, 04</t>
  </si>
  <si>
    <t>Prihodi po posebnim propisima</t>
  </si>
  <si>
    <t>04</t>
  </si>
  <si>
    <t>Komunalni doprinos i naknade</t>
  </si>
  <si>
    <t>Kazne, upravne mjere i ostali prihodi</t>
  </si>
  <si>
    <t>Ostali prihodi</t>
  </si>
  <si>
    <t>Prihodi od prodaje nefinancijske imovine</t>
  </si>
  <si>
    <t>Prihodi od prodaje materijalne imovine- prirodnih bogatstava</t>
  </si>
  <si>
    <t>07</t>
  </si>
  <si>
    <t>Poljoprivredno zemljište</t>
  </si>
  <si>
    <t>RASHODI POSLOVANJA</t>
  </si>
  <si>
    <t>Rashodi poslovanja</t>
  </si>
  <si>
    <t>Rashodi za zaposlene</t>
  </si>
  <si>
    <t>01, 05</t>
  </si>
  <si>
    <t>Plaće (bruto)</t>
  </si>
  <si>
    <t>Ostali rashodi za zaposlene</t>
  </si>
  <si>
    <t>Doprinosi na plaće</t>
  </si>
  <si>
    <t>Materijalni rashodi</t>
  </si>
  <si>
    <t>Naknade troškova zaposlenima</t>
  </si>
  <si>
    <t>Rashodi za materijal i energiju</t>
  </si>
  <si>
    <t>01, 04, 05</t>
  </si>
  <si>
    <t>Rashodi za usluge</t>
  </si>
  <si>
    <t>Naknade ostalih troškova</t>
  </si>
  <si>
    <t>Ostali nespomenuti rashodi poslovanja</t>
  </si>
  <si>
    <t>Financijski rashodi</t>
  </si>
  <si>
    <t>Kamate za primljene kredite i zajmove</t>
  </si>
  <si>
    <t>Ostali financijski rashodi</t>
  </si>
  <si>
    <t>Subvencije</t>
  </si>
  <si>
    <t xml:space="preserve">Subvencije trgovačkim društvima, poljoprivrednicima </t>
  </si>
  <si>
    <t>Pomoći dane u inozemstvo i unutar općeg proračuna</t>
  </si>
  <si>
    <t>Pomoći unutar općeg proračuna</t>
  </si>
  <si>
    <t>Naknade građanima i kućanstvima</t>
  </si>
  <si>
    <t>Ostale naknade građanima i kućanstvima iz proračuna</t>
  </si>
  <si>
    <t>Ostali rashodi</t>
  </si>
  <si>
    <t>Tekuće donacije</t>
  </si>
  <si>
    <t>Kapitalne donacije</t>
  </si>
  <si>
    <t>RASHODI ZA NABAVU NEFINANCIJSKE IMOVINE</t>
  </si>
  <si>
    <t>Rashodi za nabavu nefinancijske imovine</t>
  </si>
  <si>
    <t>Rashodi za nabavu neproizvedene dugotrajne imovine</t>
  </si>
  <si>
    <t>Materijalna imovina</t>
  </si>
  <si>
    <t>Nematerijalna imovina</t>
  </si>
  <si>
    <t>Rashodi za nabavu proizvedene dugotrajne imovine</t>
  </si>
  <si>
    <t>Građevinski objekti</t>
  </si>
  <si>
    <t>Postrojenja i oprema</t>
  </si>
  <si>
    <t>Nematerijalna proizvedena imovina</t>
  </si>
  <si>
    <t>Rashodi za dodatna ulaganja na nefinancijskoj imovini</t>
  </si>
  <si>
    <t>Dodatna ulaganja na prijevoznim sredstvima</t>
  </si>
  <si>
    <t>PRIMICI OD FINANCIJSKE IMOVINE I ZADUŽIVANJA</t>
  </si>
  <si>
    <t>Primici od financijske imovine i zaduživanja</t>
  </si>
  <si>
    <t>Primljene otplate (povrati) glavnice danih zajmova</t>
  </si>
  <si>
    <t>Primici (povrati) glavnice zajmova danih neprofitnim organizacijama, građanima i kućanstvima</t>
  </si>
  <si>
    <t>IZDACI ZA FINANCIJSKU IMOVINU I OTPLATE ZAJMOVA</t>
  </si>
  <si>
    <t>Izdaci za financijsku imovinu i otplate zajmova</t>
  </si>
  <si>
    <t>Izdaci za dionice i udjele u glavnici</t>
  </si>
  <si>
    <t>Dionice i udjeli trg. društva u javnom sektoru</t>
  </si>
  <si>
    <t>Izdaci za otplatu glavnice primljenih kredita i zajmova</t>
  </si>
  <si>
    <t>Otplata glavnice primljenih zajmova od trgovačkih društava u javnom sektoru</t>
  </si>
  <si>
    <t>Šifre izvora financiranja</t>
  </si>
  <si>
    <t>Projekcija Proračuna za 2022.</t>
  </si>
  <si>
    <t>Projekcija Proračuna za 2023.</t>
  </si>
  <si>
    <t>Opći prihodi i primici</t>
  </si>
  <si>
    <t>02</t>
  </si>
  <si>
    <t>Doprinosi</t>
  </si>
  <si>
    <t>03</t>
  </si>
  <si>
    <t>Vlastiti prihodi</t>
  </si>
  <si>
    <t>Prihodi za posebne namjene</t>
  </si>
  <si>
    <t>Pomoći</t>
  </si>
  <si>
    <t>06</t>
  </si>
  <si>
    <t>Donacije</t>
  </si>
  <si>
    <t>Prihodi od prodaje ili zamjene nef. imovine i naknada s naslova osiguranja</t>
  </si>
  <si>
    <t>08</t>
  </si>
  <si>
    <t>Namjenski primici</t>
  </si>
  <si>
    <t>Ukupno po izvorima:</t>
  </si>
  <si>
    <t>II. POSEBNI DIO</t>
  </si>
  <si>
    <t>Članak 3.</t>
  </si>
  <si>
    <t xml:space="preserve">            Rashodi poslovanja i rashodi za nabavu nefinancijske imovine u Proračunu u ukupnoj svoti 7.733.627,11 kuna raspoređuju se po korisnicima i programima u Posebnom dijelu Proračuna, kako slijedi:</t>
  </si>
  <si>
    <t>RAZDJEL 001 - OPĆINSKI NAČELNIK I OPĆINSKO VIJEĆE</t>
  </si>
  <si>
    <t>GLAVA 00101 - OPĆINSKI NAČELNIK I OPĆINSKO VIJEĆE</t>
  </si>
  <si>
    <t>Funkcijska klasifikacija: 01 Opće javne usluge</t>
  </si>
  <si>
    <t>Program 1001: Donošenje akata i mjera iz djelokruga predstavničkog i izvršnog tijela</t>
  </si>
  <si>
    <t>A100001: Predstavnička i izvršna tijela</t>
  </si>
  <si>
    <t>Izvor: 01 Opći prihodi i primici</t>
  </si>
  <si>
    <t>Plaće - načelnik</t>
  </si>
  <si>
    <t>Tekuće donacije - političke stranke, udruga općina</t>
  </si>
  <si>
    <t>A100002: Dani Općine</t>
  </si>
  <si>
    <t>A100033: Lokalni izbori</t>
  </si>
  <si>
    <t>Izvor: 05 Pomoći</t>
  </si>
  <si>
    <t>RAZDJEL 002 - JEDINSTVENI UPRAVNI ODJEL</t>
  </si>
  <si>
    <t>GLAVA 00201 - JEDINSTVENI UPRAVNI ODJEL</t>
  </si>
  <si>
    <t>Program: 1002 Priprema i donošenje akata iz djelokruga tijela</t>
  </si>
  <si>
    <t>A100003: Administrativno, tehničko i stručno osoblje</t>
  </si>
  <si>
    <t xml:space="preserve">Izvor: 01 Opći prihodi i primici </t>
  </si>
  <si>
    <t>Plaće</t>
  </si>
  <si>
    <t>Materijalna imovina-prirodna bogatstva</t>
  </si>
  <si>
    <t>RASHODI ZA NABAVU PROIZVEDENE DUGOTRAJNE IMOVINE</t>
  </si>
  <si>
    <t>A100004: Održavanje zgrada za redovno korištenje</t>
  </si>
  <si>
    <t>A100034: Javni radovi općine Novo Virje</t>
  </si>
  <si>
    <t>A100005: Održavanje plovila i stočnih vaga za redovno korištenje</t>
  </si>
  <si>
    <t xml:space="preserve">A100038: Zaštita na radu </t>
  </si>
  <si>
    <t xml:space="preserve">T100004: Strategija, plan i registar imovine </t>
  </si>
  <si>
    <t>T100007: Održavanje aplikacije komunalne infrastrukture</t>
  </si>
  <si>
    <t>T100008: Izvješće o stanju u prostrou</t>
  </si>
  <si>
    <t>GLAVA 00202 - CIVILNA I PROTUPOŽARNA ZAŠTITA</t>
  </si>
  <si>
    <t>Funkcijska klasifikacija: 03 Javni red i sigurnost</t>
  </si>
  <si>
    <t>Program: 1003 Organiziranje i provođenje zaštite i spašavanja</t>
  </si>
  <si>
    <t>A100006: Civilna zaštita</t>
  </si>
  <si>
    <t>A100007: Protupožarna zaštita</t>
  </si>
  <si>
    <t>A100008: Spriječavanje nasilja u obitelji te sajam mogućnosti</t>
  </si>
  <si>
    <t>A100041: Gorska služba spašavanja</t>
  </si>
  <si>
    <t>GLAVA 00203 - GOSPODARSKE I KOMUNALNE DJELATNOSTI</t>
  </si>
  <si>
    <t>Funkcijska klasifikacija: 04 Ekonomski poslovi</t>
  </si>
  <si>
    <t>Program: 1004 Poticanje razvoja gospodarstva</t>
  </si>
  <si>
    <t xml:space="preserve">A100009: Potpora poljoprivredi </t>
  </si>
  <si>
    <t xml:space="preserve">Subvencije poljoprivrednicima </t>
  </si>
  <si>
    <t>Tekuće donacije - Civilno društvo i LAG Podravina</t>
  </si>
  <si>
    <t>A100010: Bušenje ispod ceste</t>
  </si>
  <si>
    <t>Ostale naknade građanima i kućanstvima</t>
  </si>
  <si>
    <t>A100011: Održavanje cesta i drugih javnih površina</t>
  </si>
  <si>
    <t>Izvor: 04 Prihodi za posbne namjene</t>
  </si>
  <si>
    <t>A100012: Održavanje groblja</t>
  </si>
  <si>
    <t>Izvor: 04 Prihodi za posebne namjene</t>
  </si>
  <si>
    <t>A100035: Program zaštite divljači</t>
  </si>
  <si>
    <t>A100039: Projektna dokumentacija za ulice</t>
  </si>
  <si>
    <t>Izvor: 01 Opći prihodi i pirmici</t>
  </si>
  <si>
    <t>Rashodi za za nabavu proizvedene dugotrajne imovine</t>
  </si>
  <si>
    <t>A100036: Imovinsko pravni odnosi za ceste</t>
  </si>
  <si>
    <t>Izvor: 07 prihodi od prodaje nef.imovine</t>
  </si>
  <si>
    <t>Materijani rashodi</t>
  </si>
  <si>
    <t>A100052: Izgradnja širokopojasne infr.za pristup internetu-sufinanciranje</t>
  </si>
  <si>
    <t>K100014: Asfaltiranje nerazvrstanih cesta-sufinanciranje županija</t>
  </si>
  <si>
    <t xml:space="preserve">Pomoći unutar općeg proračuna </t>
  </si>
  <si>
    <t>A100029: Izmjene i dopune prostornog plana uređenja Općine Novo Virje</t>
  </si>
  <si>
    <t>A100055: Održavanje javnih površine i rušenje kuća</t>
  </si>
  <si>
    <t>GLAVA 00204 - KOMUNALNA INFRASTRUKTURA</t>
  </si>
  <si>
    <t>Funkcijska klasifikacija: 06 Usluge unapređenja stanovanja i zajednice</t>
  </si>
  <si>
    <t>Program: 1005 Održavanje komunalne infrastrukture</t>
  </si>
  <si>
    <t>A100013: Javna rasvjeta</t>
  </si>
  <si>
    <t>A100014: Komunalne usluge</t>
  </si>
  <si>
    <t>K100011: Kante za odvojeni otpad</t>
  </si>
  <si>
    <t>Pomoći dane u inozemstvo i unutar opće države</t>
  </si>
  <si>
    <t>K100013: Mobilno reciklažno dvorište</t>
  </si>
  <si>
    <t>Rashodi za nabavu nefinanc.imovine</t>
  </si>
  <si>
    <t xml:space="preserve">K100012: Izgradnja vodnokom. infrastrukture aglomeracije </t>
  </si>
  <si>
    <t>A100046: Energetski certifikat javne rasvjete</t>
  </si>
  <si>
    <t>A100047: Istražni radovi i plan sanacije odlagalište otpada</t>
  </si>
  <si>
    <t>A100053: Održavanje kanala oborinske odvodnje</t>
  </si>
  <si>
    <t>K100015: Izgradnja mosne vage</t>
  </si>
  <si>
    <t>K100002: Asfaltiranje cesta</t>
  </si>
  <si>
    <t>Ceste-asfaltiranje-odvojak Lukanec-Hrženjak</t>
  </si>
  <si>
    <t>K100006: Opremanje dj. Igrališta Drenovica</t>
  </si>
  <si>
    <t>K100017: Asfaltiranje ceste Medvedićka- odvojak varaždinec</t>
  </si>
  <si>
    <t>Ceste-asfaltiranje-odvojak Varaždinec</t>
  </si>
  <si>
    <t>K100018: Obnova mosta preko kanala Pačica-sufinanciranje</t>
  </si>
  <si>
    <t>Pomoći dane unutar općeg proračuna</t>
  </si>
  <si>
    <t>GLAVA 00205: DJELATNOST SPORTA, KULTURE I RELIGIJE</t>
  </si>
  <si>
    <t>Funkcijska klasifikacija: 08 Rekreacija, kultura i religija</t>
  </si>
  <si>
    <t>Program: 1006 Razvoj sporta i rekreacije, promicanje kulture i religije</t>
  </si>
  <si>
    <t xml:space="preserve">A100015: Službe rekreacije i sporta </t>
  </si>
  <si>
    <t xml:space="preserve">A100016: Službe kulture </t>
  </si>
  <si>
    <t>A100017: Usluga Bibliobusa</t>
  </si>
  <si>
    <t>A100018: Pomoć vjerskoj zajednici</t>
  </si>
  <si>
    <t>GLAVA 00206: JAVNE POTREBE U OBRAZOVANJU</t>
  </si>
  <si>
    <t>Funkcijska klasifikacija: 09 Obrazovanje</t>
  </si>
  <si>
    <t>Program: 1007 Program obrazovanja</t>
  </si>
  <si>
    <t>A100019: Predškolski odgoj DV "BREGUNICA"</t>
  </si>
  <si>
    <t>Proračunski korisnik: 48015 Dječji vrtić "Bregunica"</t>
  </si>
  <si>
    <t>Nematrijalna proizvdena imovina</t>
  </si>
  <si>
    <t>K100004: Opremanje dječjeg igrališta</t>
  </si>
  <si>
    <t>rashodi za materijal i energiju</t>
  </si>
  <si>
    <t>A100020: Otplata dugoročnog kredita za izgradnju dječjeg vrtića</t>
  </si>
  <si>
    <t>Otplata glavnice primljenih kredita i zajmova od trgovačkih društava u javnom sektoru</t>
  </si>
  <si>
    <t>A100021: Osnovno obrazovanje</t>
  </si>
  <si>
    <t>Pomoći unutar opće države</t>
  </si>
  <si>
    <t>A100022: Troškovi prijevoza studentima i srednjoškolcima</t>
  </si>
  <si>
    <t>GLAVA 00207: PROGRAMSKA DJELATNOST SOCIJALNE SKRBI</t>
  </si>
  <si>
    <t>Funkcijska klasifikacija: 10 Socijalna zaštita</t>
  </si>
  <si>
    <t>Program: 1008 Socijalna skrb te promicanje prava i interesa osoba s invaliditetom</t>
  </si>
  <si>
    <t>A100023: Gerontoprogram i drva za socijalno ugrožene obitelji</t>
  </si>
  <si>
    <t>A100037: Projekt zaželi</t>
  </si>
  <si>
    <t xml:space="preserve">Doprinosi na plaće </t>
  </si>
  <si>
    <t xml:space="preserve">A100024: Donacije i ostali rashodi </t>
  </si>
  <si>
    <t>A100025: Darovi za novorođenčad i božićni darovi</t>
  </si>
  <si>
    <t>A100030: Naknada za troškove stanovanja i naknade umirovljenicima</t>
  </si>
  <si>
    <t>A100031: Donacije fizičkim osobama ostale donacije</t>
  </si>
  <si>
    <t>A100032: Donacije Crvenom križu</t>
  </si>
  <si>
    <t>Članak 4.</t>
  </si>
  <si>
    <t xml:space="preserve">            Izmjene Plana razvojnih programa Općine Novo Virje za 2021. godinu nalaze se u prilogu Proračuna i njegov su sastavni dio.</t>
  </si>
  <si>
    <t>III. ZAVRŠNA ODREDBA</t>
  </si>
  <si>
    <t>Članak 5.</t>
  </si>
  <si>
    <t xml:space="preserve">            Ove Izmjene i dopune Proračuna stupaju na snagu osmog dana od dana objave u "Službenom glasniku Koprivničko - križevačke županije".</t>
  </si>
  <si>
    <t>OPĆINSKO VIJEĆE</t>
  </si>
  <si>
    <t>OPĆINE NOVO VIRJE</t>
  </si>
  <si>
    <t>KLASA: 400-02/21-01/03</t>
  </si>
  <si>
    <t xml:space="preserve">URBROJ: 2137/22-21-1 </t>
  </si>
  <si>
    <t xml:space="preserve">Novo Virje, 06. travnja 2021.                               </t>
  </si>
  <si>
    <t xml:space="preserve">                        PREDSJEDNICA</t>
  </si>
  <si>
    <t xml:space="preserve">           Katarina Kozarić-Šabarić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</si>
</sst>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7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i/>
      <sz val="10"/>
      <name val="Arial"/>
      <family val="2"/>
      <charset val="238"/>
    </font>
    <font>
      <sz val="8"/>
      <name val="Arial"/>
      <family val="2"/>
      <charset val="238"/>
    </font>
    <font>
      <sz val="9"/>
      <color rgb="FF000000"/>
      <name val="Arial"/>
      <family val="2"/>
      <charset val="238"/>
    </font>
    <font>
      <b/>
      <i/>
      <sz val="10"/>
      <name val="Arial"/>
      <family val="2"/>
      <charset val="1"/>
    </font>
    <font>
      <b/>
      <sz val="10"/>
      <name val="Arial"/>
      <family val="2"/>
      <charset val="1"/>
    </font>
    <font>
      <sz val="8"/>
      <color rgb="FF000000"/>
      <name val="Arial"/>
      <family val="2"/>
      <charset val="238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i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  <charset val="238"/>
    </font>
    <font>
      <sz val="9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8"/>
      <color rgb="FF000000"/>
      <name val="Arial"/>
      <family val="2"/>
      <charset val="238"/>
    </font>
    <font>
      <sz val="9"/>
      <color theme="3" tint="0.39997558519241921"/>
      <name val="Arial"/>
      <family val="2"/>
      <charset val="238"/>
    </font>
    <font>
      <sz val="9.5"/>
      <color rgb="FF000000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3D69B"/>
        <bgColor rgb="FFDDD9C3"/>
      </patternFill>
    </fill>
    <fill>
      <patternFill patternType="solid">
        <fgColor rgb="FFBFBFBF"/>
        <bgColor rgb="FFC3D69B"/>
      </patternFill>
    </fill>
    <fill>
      <patternFill patternType="solid">
        <fgColor rgb="FFD9D9D9"/>
        <bgColor rgb="FFDDD9C3"/>
      </patternFill>
    </fill>
    <fill>
      <patternFill patternType="solid">
        <fgColor rgb="FFFCD5B5"/>
        <bgColor rgb="FFF2DCDB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FCD5B5"/>
      </patternFill>
    </fill>
    <fill>
      <patternFill patternType="solid">
        <fgColor theme="9" tint="0.59999389629810485"/>
        <bgColor rgb="FFF2DCDB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52">
    <xf numFmtId="0" fontId="0" fillId="0" borderId="0" xfId="0"/>
    <xf numFmtId="0" fontId="0" fillId="2" borderId="0" xfId="0" applyFill="1"/>
    <xf numFmtId="0" fontId="6" fillId="0" borderId="0" xfId="1" applyFont="1"/>
    <xf numFmtId="0" fontId="0" fillId="0" borderId="0" xfId="0" applyFill="1"/>
    <xf numFmtId="0" fontId="7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1" fillId="0" borderId="0" xfId="0" applyFont="1"/>
    <xf numFmtId="0" fontId="1" fillId="2" borderId="0" xfId="0" applyFont="1" applyFill="1"/>
    <xf numFmtId="4" fontId="6" fillId="0" borderId="1" xfId="1" applyNumberFormat="1" applyFont="1" applyBorder="1"/>
    <xf numFmtId="4" fontId="1" fillId="0" borderId="0" xfId="0" applyNumberFormat="1" applyFont="1"/>
    <xf numFmtId="4" fontId="1" fillId="2" borderId="0" xfId="0" applyNumberFormat="1" applyFont="1" applyFill="1"/>
    <xf numFmtId="4" fontId="1" fillId="0" borderId="0" xfId="0" applyNumberFormat="1" applyFont="1" applyFill="1"/>
    <xf numFmtId="0" fontId="0" fillId="0" borderId="0" xfId="0" applyFont="1"/>
    <xf numFmtId="0" fontId="8" fillId="0" borderId="0" xfId="0" applyFont="1"/>
    <xf numFmtId="4" fontId="6" fillId="0" borderId="0" xfId="1" applyNumberFormat="1" applyFont="1"/>
    <xf numFmtId="0" fontId="6" fillId="0" borderId="0" xfId="1" applyFont="1" applyBorder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1" applyFont="1" applyBorder="1"/>
    <xf numFmtId="0" fontId="4" fillId="0" borderId="1" xfId="1" applyFont="1" applyBorder="1" applyAlignment="1">
      <alignment horizontal="center"/>
    </xf>
    <xf numFmtId="0" fontId="10" fillId="0" borderId="1" xfId="0" applyFont="1" applyBorder="1" applyAlignment="1">
      <alignment horizontal="center" vertical="center" textRotation="90" shrinkToFit="1"/>
    </xf>
    <xf numFmtId="0" fontId="7" fillId="0" borderId="1" xfId="0" applyFont="1" applyBorder="1"/>
    <xf numFmtId="4" fontId="6" fillId="0" borderId="1" xfId="0" applyNumberFormat="1" applyFont="1" applyBorder="1"/>
    <xf numFmtId="0" fontId="0" fillId="0" borderId="1" xfId="0" applyBorder="1"/>
    <xf numFmtId="49" fontId="12" fillId="0" borderId="1" xfId="0" applyNumberFormat="1" applyFont="1" applyBorder="1"/>
    <xf numFmtId="0" fontId="11" fillId="0" borderId="1" xfId="0" applyFont="1" applyBorder="1"/>
    <xf numFmtId="0" fontId="11" fillId="0" borderId="1" xfId="0" applyFont="1" applyBorder="1" applyAlignment="1">
      <alignment wrapText="1"/>
    </xf>
    <xf numFmtId="4" fontId="4" fillId="0" borderId="1" xfId="0" applyNumberFormat="1" applyFont="1" applyBorder="1"/>
    <xf numFmtId="0" fontId="7" fillId="0" borderId="1" xfId="0" applyFont="1" applyBorder="1" applyAlignment="1">
      <alignment horizontal="left" wrapText="1"/>
    </xf>
    <xf numFmtId="0" fontId="11" fillId="0" borderId="1" xfId="0" applyFont="1" applyBorder="1" applyAlignment="1">
      <alignment shrinkToFit="1"/>
    </xf>
    <xf numFmtId="0" fontId="7" fillId="0" borderId="1" xfId="0" applyFont="1" applyBorder="1" applyAlignment="1">
      <alignment wrapText="1"/>
    </xf>
    <xf numFmtId="4" fontId="5" fillId="0" borderId="1" xfId="0" applyNumberFormat="1" applyFont="1" applyBorder="1"/>
    <xf numFmtId="49" fontId="12" fillId="0" borderId="0" xfId="0" applyNumberFormat="1" applyFont="1" applyBorder="1"/>
    <xf numFmtId="0" fontId="11" fillId="0" borderId="0" xfId="0" applyFont="1" applyBorder="1"/>
    <xf numFmtId="4" fontId="4" fillId="0" borderId="0" xfId="0" applyNumberFormat="1" applyFont="1" applyBorder="1"/>
    <xf numFmtId="4" fontId="5" fillId="0" borderId="0" xfId="0" applyNumberFormat="1" applyFont="1" applyBorder="1"/>
    <xf numFmtId="4" fontId="0" fillId="0" borderId="0" xfId="0" applyNumberFormat="1"/>
    <xf numFmtId="0" fontId="12" fillId="0" borderId="1" xfId="0" applyFont="1" applyBorder="1"/>
    <xf numFmtId="49" fontId="12" fillId="0" borderId="1" xfId="0" applyNumberFormat="1" applyFont="1" applyBorder="1" applyAlignment="1">
      <alignment wrapText="1"/>
    </xf>
    <xf numFmtId="0" fontId="7" fillId="0" borderId="0" xfId="0" applyFont="1" applyBorder="1"/>
    <xf numFmtId="0" fontId="7" fillId="0" borderId="0" xfId="0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0" fontId="11" fillId="0" borderId="0" xfId="0" applyFont="1" applyBorder="1" applyAlignment="1">
      <alignment wrapText="1"/>
    </xf>
    <xf numFmtId="0" fontId="11" fillId="0" borderId="1" xfId="0" applyFont="1" applyBorder="1" applyAlignment="1">
      <alignment horizontal="center" wrapText="1"/>
    </xf>
    <xf numFmtId="4" fontId="11" fillId="0" borderId="1" xfId="0" applyNumberFormat="1" applyFont="1" applyBorder="1" applyAlignment="1">
      <alignment horizontal="center" wrapText="1"/>
    </xf>
    <xf numFmtId="0" fontId="11" fillId="0" borderId="1" xfId="0" applyFont="1" applyFill="1" applyBorder="1" applyAlignment="1">
      <alignment wrapText="1"/>
    </xf>
    <xf numFmtId="4" fontId="4" fillId="0" borderId="1" xfId="0" applyNumberFormat="1" applyFont="1" applyFill="1" applyBorder="1"/>
    <xf numFmtId="4" fontId="5" fillId="0" borderId="1" xfId="0" applyNumberFormat="1" applyFont="1" applyFill="1" applyBorder="1"/>
    <xf numFmtId="0" fontId="11" fillId="0" borderId="4" xfId="0" applyFont="1" applyFill="1" applyBorder="1" applyAlignment="1">
      <alignment horizontal="left"/>
    </xf>
    <xf numFmtId="4" fontId="11" fillId="0" borderId="0" xfId="0" applyNumberFormat="1" applyFont="1" applyBorder="1"/>
    <xf numFmtId="0" fontId="8" fillId="2" borderId="0" xfId="0" applyFont="1" applyFill="1"/>
    <xf numFmtId="4" fontId="8" fillId="2" borderId="0" xfId="0" applyNumberFormat="1" applyFont="1" applyFill="1"/>
    <xf numFmtId="0" fontId="11" fillId="3" borderId="1" xfId="0" applyFont="1" applyFill="1" applyBorder="1"/>
    <xf numFmtId="0" fontId="6" fillId="3" borderId="1" xfId="0" applyFont="1" applyFill="1" applyBorder="1" applyAlignment="1">
      <alignment vertical="center" wrapText="1"/>
    </xf>
    <xf numFmtId="4" fontId="7" fillId="3" borderId="1" xfId="0" applyNumberFormat="1" applyFont="1" applyFill="1" applyBorder="1"/>
    <xf numFmtId="0" fontId="11" fillId="0" borderId="1" xfId="0" applyFont="1" applyBorder="1" applyAlignment="1">
      <alignment vertical="center"/>
    </xf>
    <xf numFmtId="0" fontId="11" fillId="4" borderId="1" xfId="0" applyFont="1" applyFill="1" applyBorder="1" applyAlignment="1">
      <alignment vertical="center"/>
    </xf>
    <xf numFmtId="0" fontId="13" fillId="4" borderId="1" xfId="0" applyFont="1" applyFill="1" applyBorder="1" applyAlignment="1">
      <alignment vertical="center" wrapText="1"/>
    </xf>
    <xf numFmtId="4" fontId="7" fillId="4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3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11" fillId="5" borderId="1" xfId="0" applyFont="1" applyFill="1" applyBorder="1" applyAlignment="1">
      <alignment vertical="center"/>
    </xf>
    <xf numFmtId="0" fontId="13" fillId="5" borderId="1" xfId="0" applyFont="1" applyFill="1" applyBorder="1" applyAlignment="1">
      <alignment vertical="center" wrapText="1"/>
    </xf>
    <xf numFmtId="4" fontId="7" fillId="5" borderId="1" xfId="0" applyNumberFormat="1" applyFont="1" applyFill="1" applyBorder="1" applyAlignment="1">
      <alignment vertical="center"/>
    </xf>
    <xf numFmtId="0" fontId="11" fillId="0" borderId="8" xfId="0" applyFont="1" applyBorder="1"/>
    <xf numFmtId="0" fontId="6" fillId="6" borderId="1" xfId="0" applyFont="1" applyFill="1" applyBorder="1"/>
    <xf numFmtId="4" fontId="7" fillId="6" borderId="1" xfId="0" applyNumberFormat="1" applyFont="1" applyFill="1" applyBorder="1"/>
    <xf numFmtId="0" fontId="14" fillId="0" borderId="1" xfId="0" applyFont="1" applyBorder="1"/>
    <xf numFmtId="4" fontId="11" fillId="0" borderId="0" xfId="0" applyNumberFormat="1" applyFont="1" applyFill="1" applyBorder="1"/>
    <xf numFmtId="4" fontId="11" fillId="0" borderId="1" xfId="0" applyNumberFormat="1" applyFont="1" applyBorder="1"/>
    <xf numFmtId="4" fontId="11" fillId="0" borderId="8" xfId="0" applyNumberFormat="1" applyFont="1" applyBorder="1"/>
    <xf numFmtId="0" fontId="6" fillId="0" borderId="1" xfId="0" applyFont="1" applyBorder="1"/>
    <xf numFmtId="4" fontId="7" fillId="0" borderId="1" xfId="0" applyNumberFormat="1" applyFont="1" applyBorder="1"/>
    <xf numFmtId="4" fontId="7" fillId="2" borderId="1" xfId="0" applyNumberFormat="1" applyFont="1" applyFill="1" applyBorder="1"/>
    <xf numFmtId="0" fontId="4" fillId="0" borderId="1" xfId="0" applyFont="1" applyBorder="1"/>
    <xf numFmtId="4" fontId="11" fillId="2" borderId="1" xfId="0" applyNumberFormat="1" applyFont="1" applyFill="1" applyBorder="1"/>
    <xf numFmtId="0" fontId="4" fillId="0" borderId="1" xfId="0" applyFont="1" applyBorder="1" applyAlignment="1">
      <alignment shrinkToFit="1"/>
    </xf>
    <xf numFmtId="0" fontId="6" fillId="0" borderId="0" xfId="0" applyFont="1" applyBorder="1"/>
    <xf numFmtId="0" fontId="6" fillId="0" borderId="8" xfId="0" applyFont="1" applyBorder="1"/>
    <xf numFmtId="0" fontId="4" fillId="0" borderId="0" xfId="0" applyFont="1" applyBorder="1"/>
    <xf numFmtId="0" fontId="6" fillId="7" borderId="1" xfId="0" applyFont="1" applyFill="1" applyBorder="1" applyAlignment="1">
      <alignment shrinkToFit="1"/>
    </xf>
    <xf numFmtId="4" fontId="7" fillId="7" borderId="1" xfId="0" applyNumberFormat="1" applyFont="1" applyFill="1" applyBorder="1"/>
    <xf numFmtId="4" fontId="11" fillId="0" borderId="1" xfId="0" applyNumberFormat="1" applyFont="1" applyFill="1" applyBorder="1"/>
    <xf numFmtId="0" fontId="6" fillId="0" borderId="3" xfId="0" applyFont="1" applyBorder="1"/>
    <xf numFmtId="0" fontId="4" fillId="0" borderId="3" xfId="0" applyFont="1" applyBorder="1"/>
    <xf numFmtId="0" fontId="6" fillId="3" borderId="3" xfId="0" applyFont="1" applyFill="1" applyBorder="1" applyAlignment="1">
      <alignment wrapText="1"/>
    </xf>
    <xf numFmtId="0" fontId="11" fillId="4" borderId="1" xfId="0" applyFont="1" applyFill="1" applyBorder="1"/>
    <xf numFmtId="0" fontId="6" fillId="4" borderId="3" xfId="0" applyFont="1" applyFill="1" applyBorder="1" applyAlignment="1">
      <alignment vertical="center" wrapText="1"/>
    </xf>
    <xf numFmtId="4" fontId="7" fillId="4" borderId="1" xfId="0" applyNumberFormat="1" applyFont="1" applyFill="1" applyBorder="1"/>
    <xf numFmtId="0" fontId="6" fillId="0" borderId="3" xfId="0" applyFont="1" applyBorder="1" applyAlignment="1">
      <alignment vertical="center" wrapText="1"/>
    </xf>
    <xf numFmtId="0" fontId="11" fillId="5" borderId="1" xfId="0" applyFont="1" applyFill="1" applyBorder="1"/>
    <xf numFmtId="0" fontId="6" fillId="5" borderId="3" xfId="0" applyFont="1" applyFill="1" applyBorder="1" applyAlignment="1">
      <alignment wrapText="1"/>
    </xf>
    <xf numFmtId="4" fontId="7" fillId="5" borderId="1" xfId="0" applyNumberFormat="1" applyFont="1" applyFill="1" applyBorder="1"/>
    <xf numFmtId="0" fontId="6" fillId="6" borderId="3" xfId="0" applyFont="1" applyFill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4" fillId="0" borderId="7" xfId="0" applyFont="1" applyBorder="1"/>
    <xf numFmtId="0" fontId="6" fillId="6" borderId="7" xfId="0" applyFont="1" applyFill="1" applyBorder="1" applyAlignment="1">
      <alignment wrapText="1"/>
    </xf>
    <xf numFmtId="0" fontId="4" fillId="0" borderId="1" xfId="0" applyFont="1" applyFill="1" applyBorder="1" applyAlignment="1">
      <alignment wrapText="1"/>
    </xf>
    <xf numFmtId="4" fontId="11" fillId="0" borderId="7" xfId="0" applyNumberFormat="1" applyFont="1" applyFill="1" applyBorder="1"/>
    <xf numFmtId="4" fontId="11" fillId="0" borderId="7" xfId="0" applyNumberFormat="1" applyFont="1" applyBorder="1"/>
    <xf numFmtId="0" fontId="4" fillId="0" borderId="8" xfId="0" applyFont="1" applyBorder="1"/>
    <xf numFmtId="0" fontId="6" fillId="6" borderId="1" xfId="0" applyFont="1" applyFill="1" applyBorder="1" applyAlignment="1">
      <alignment wrapText="1"/>
    </xf>
    <xf numFmtId="0" fontId="13" fillId="0" borderId="0" xfId="0" applyFont="1" applyBorder="1"/>
    <xf numFmtId="0" fontId="13" fillId="0" borderId="1" xfId="0" applyFont="1" applyBorder="1"/>
    <xf numFmtId="0" fontId="6" fillId="7" borderId="1" xfId="0" applyFont="1" applyFill="1" applyBorder="1" applyAlignment="1">
      <alignment wrapText="1"/>
    </xf>
    <xf numFmtId="0" fontId="14" fillId="0" borderId="1" xfId="0" applyFont="1" applyBorder="1" applyAlignment="1">
      <alignment wrapText="1"/>
    </xf>
    <xf numFmtId="4" fontId="7" fillId="0" borderId="1" xfId="0" applyNumberFormat="1" applyFont="1" applyFill="1" applyBorder="1"/>
    <xf numFmtId="0" fontId="13" fillId="0" borderId="5" xfId="0" applyFont="1" applyBorder="1"/>
    <xf numFmtId="0" fontId="4" fillId="0" borderId="5" xfId="0" applyFont="1" applyBorder="1"/>
    <xf numFmtId="0" fontId="13" fillId="0" borderId="9" xfId="0" applyFont="1" applyBorder="1"/>
    <xf numFmtId="0" fontId="4" fillId="0" borderId="10" xfId="0" applyFont="1" applyBorder="1"/>
    <xf numFmtId="0" fontId="6" fillId="7" borderId="4" xfId="0" applyFont="1" applyFill="1" applyBorder="1" applyAlignment="1">
      <alignment wrapText="1"/>
    </xf>
    <xf numFmtId="0" fontId="13" fillId="0" borderId="11" xfId="0" applyFont="1" applyBorder="1"/>
    <xf numFmtId="0" fontId="4" fillId="0" borderId="12" xfId="0" applyFont="1" applyBorder="1"/>
    <xf numFmtId="0" fontId="14" fillId="0" borderId="4" xfId="0" applyFont="1" applyBorder="1" applyAlignment="1">
      <alignment wrapText="1"/>
    </xf>
    <xf numFmtId="0" fontId="6" fillId="0" borderId="7" xfId="0" applyFont="1" applyBorder="1"/>
    <xf numFmtId="0" fontId="7" fillId="4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vertical="center" wrapText="1"/>
    </xf>
    <xf numFmtId="0" fontId="7" fillId="0" borderId="8" xfId="0" applyFont="1" applyBorder="1"/>
    <xf numFmtId="0" fontId="7" fillId="6" borderId="1" xfId="0" applyFont="1" applyFill="1" applyBorder="1"/>
    <xf numFmtId="4" fontId="15" fillId="0" borderId="0" xfId="0" applyNumberFormat="1" applyFont="1" applyFill="1" applyBorder="1"/>
    <xf numFmtId="4" fontId="15" fillId="0" borderId="1" xfId="0" applyNumberFormat="1" applyFont="1" applyBorder="1"/>
    <xf numFmtId="4" fontId="15" fillId="0" borderId="8" xfId="0" applyNumberFormat="1" applyFont="1" applyBorder="1"/>
    <xf numFmtId="4" fontId="15" fillId="0" borderId="1" xfId="0" applyNumberFormat="1" applyFont="1" applyFill="1" applyBorder="1"/>
    <xf numFmtId="0" fontId="7" fillId="6" borderId="7" xfId="0" applyFont="1" applyFill="1" applyBorder="1" applyAlignment="1">
      <alignment wrapText="1"/>
    </xf>
    <xf numFmtId="0" fontId="7" fillId="6" borderId="1" xfId="0" applyFont="1" applyFill="1" applyBorder="1" applyAlignment="1">
      <alignment wrapText="1"/>
    </xf>
    <xf numFmtId="0" fontId="6" fillId="4" borderId="1" xfId="0" applyFont="1" applyFill="1" applyBorder="1"/>
    <xf numFmtId="0" fontId="6" fillId="4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5" borderId="1" xfId="0" applyFont="1" applyFill="1" applyBorder="1"/>
    <xf numFmtId="0" fontId="6" fillId="5" borderId="1" xfId="0" applyFont="1" applyFill="1" applyBorder="1" applyAlignment="1">
      <alignment vertical="center" wrapText="1"/>
    </xf>
    <xf numFmtId="0" fontId="16" fillId="0" borderId="0" xfId="0" applyFont="1" applyFill="1" applyBorder="1"/>
    <xf numFmtId="0" fontId="4" fillId="0" borderId="0" xfId="0" applyFont="1" applyFill="1" applyBorder="1"/>
    <xf numFmtId="0" fontId="6" fillId="8" borderId="1" xfId="0" applyFont="1" applyFill="1" applyBorder="1"/>
    <xf numFmtId="4" fontId="7" fillId="8" borderId="1" xfId="0" applyNumberFormat="1" applyFont="1" applyFill="1" applyBorder="1"/>
    <xf numFmtId="0" fontId="16" fillId="0" borderId="0" xfId="0" applyFont="1" applyBorder="1"/>
    <xf numFmtId="0" fontId="17" fillId="0" borderId="1" xfId="0" applyFont="1" applyBorder="1"/>
    <xf numFmtId="0" fontId="16" fillId="0" borderId="1" xfId="0" applyFont="1" applyBorder="1"/>
    <xf numFmtId="4" fontId="4" fillId="0" borderId="2" xfId="0" applyNumberFormat="1" applyFont="1" applyBorder="1"/>
    <xf numFmtId="4" fontId="11" fillId="0" borderId="2" xfId="0" applyNumberFormat="1" applyFont="1" applyBorder="1"/>
    <xf numFmtId="0" fontId="7" fillId="7" borderId="1" xfId="0" applyFont="1" applyFill="1" applyBorder="1" applyAlignment="1">
      <alignment wrapText="1"/>
    </xf>
    <xf numFmtId="4" fontId="7" fillId="7" borderId="2" xfId="0" applyNumberFormat="1" applyFont="1" applyFill="1" applyBorder="1"/>
    <xf numFmtId="0" fontId="18" fillId="0" borderId="1" xfId="0" applyFont="1" applyBorder="1" applyAlignment="1">
      <alignment wrapText="1"/>
    </xf>
    <xf numFmtId="4" fontId="7" fillId="0" borderId="2" xfId="0" applyNumberFormat="1" applyFont="1" applyFill="1" applyBorder="1"/>
    <xf numFmtId="0" fontId="19" fillId="0" borderId="0" xfId="0" applyFont="1" applyFill="1" applyBorder="1"/>
    <xf numFmtId="0" fontId="19" fillId="0" borderId="8" xfId="0" applyFont="1" applyFill="1" applyBorder="1"/>
    <xf numFmtId="0" fontId="19" fillId="7" borderId="5" xfId="0" applyFont="1" applyFill="1" applyBorder="1" applyAlignment="1">
      <alignment wrapText="1"/>
    </xf>
    <xf numFmtId="4" fontId="20" fillId="7" borderId="1" xfId="0" applyNumberFormat="1" applyFont="1" applyFill="1" applyBorder="1"/>
    <xf numFmtId="0" fontId="14" fillId="0" borderId="5" xfId="0" applyFont="1" applyFill="1" applyBorder="1" applyAlignment="1">
      <alignment wrapText="1"/>
    </xf>
    <xf numFmtId="4" fontId="21" fillId="0" borderId="1" xfId="0" applyNumberFormat="1" applyFont="1" applyFill="1" applyBorder="1"/>
    <xf numFmtId="0" fontId="0" fillId="0" borderId="11" xfId="0" applyFill="1" applyBorder="1"/>
    <xf numFmtId="0" fontId="0" fillId="0" borderId="12" xfId="0" applyFill="1" applyBorder="1"/>
    <xf numFmtId="0" fontId="18" fillId="0" borderId="1" xfId="0" applyFont="1" applyFill="1" applyBorder="1"/>
    <xf numFmtId="0" fontId="19" fillId="0" borderId="1" xfId="0" applyFont="1" applyFill="1" applyBorder="1"/>
    <xf numFmtId="0" fontId="19" fillId="0" borderId="1" xfId="0" applyFont="1" applyFill="1" applyBorder="1" applyAlignment="1">
      <alignment wrapText="1"/>
    </xf>
    <xf numFmtId="4" fontId="20" fillId="0" borderId="1" xfId="0" applyNumberFormat="1" applyFont="1" applyFill="1" applyBorder="1"/>
    <xf numFmtId="4" fontId="22" fillId="0" borderId="1" xfId="0" applyNumberFormat="1" applyFont="1" applyFill="1" applyBorder="1"/>
    <xf numFmtId="0" fontId="23" fillId="0" borderId="1" xfId="0" applyFont="1" applyFill="1" applyBorder="1"/>
    <xf numFmtId="0" fontId="4" fillId="0" borderId="1" xfId="0" applyFont="1" applyFill="1" applyBorder="1"/>
    <xf numFmtId="0" fontId="24" fillId="0" borderId="1" xfId="0" applyFont="1" applyFill="1" applyBorder="1"/>
    <xf numFmtId="4" fontId="25" fillId="0" borderId="1" xfId="0" applyNumberFormat="1" applyFont="1" applyFill="1" applyBorder="1"/>
    <xf numFmtId="0" fontId="19" fillId="7" borderId="1" xfId="0" applyFont="1" applyFill="1" applyBorder="1" applyAlignment="1">
      <alignment wrapText="1"/>
    </xf>
    <xf numFmtId="0" fontId="14" fillId="0" borderId="1" xfId="0" applyFont="1" applyFill="1" applyBorder="1" applyAlignment="1">
      <alignment wrapText="1"/>
    </xf>
    <xf numFmtId="0" fontId="23" fillId="0" borderId="9" xfId="0" applyFont="1" applyFill="1" applyBorder="1"/>
    <xf numFmtId="0" fontId="4" fillId="0" borderId="9" xfId="0" applyFont="1" applyFill="1" applyBorder="1"/>
    <xf numFmtId="0" fontId="4" fillId="0" borderId="10" xfId="0" applyFont="1" applyFill="1" applyBorder="1"/>
    <xf numFmtId="4" fontId="22" fillId="7" borderId="1" xfId="0" applyNumberFormat="1" applyFont="1" applyFill="1" applyBorder="1"/>
    <xf numFmtId="0" fontId="23" fillId="0" borderId="0" xfId="0" applyFont="1" applyFill="1" applyBorder="1"/>
    <xf numFmtId="4" fontId="25" fillId="2" borderId="1" xfId="0" applyNumberFormat="1" applyFont="1" applyFill="1" applyBorder="1"/>
    <xf numFmtId="4" fontId="26" fillId="0" borderId="1" xfId="0" applyNumberFormat="1" applyFont="1" applyFill="1" applyBorder="1"/>
    <xf numFmtId="0" fontId="4" fillId="2" borderId="0" xfId="0" applyFont="1" applyFill="1" applyBorder="1"/>
    <xf numFmtId="4" fontId="6" fillId="7" borderId="1" xfId="0" applyNumberFormat="1" applyFont="1" applyFill="1" applyBorder="1"/>
    <xf numFmtId="4" fontId="27" fillId="0" borderId="1" xfId="0" applyNumberFormat="1" applyFont="1" applyFill="1" applyBorder="1"/>
    <xf numFmtId="4" fontId="22" fillId="2" borderId="1" xfId="0" applyNumberFormat="1" applyFont="1" applyFill="1" applyBorder="1"/>
    <xf numFmtId="0" fontId="4" fillId="2" borderId="1" xfId="0" applyFont="1" applyFill="1" applyBorder="1"/>
    <xf numFmtId="4" fontId="21" fillId="2" borderId="1" xfId="0" applyNumberFormat="1" applyFont="1" applyFill="1" applyBorder="1"/>
    <xf numFmtId="0" fontId="14" fillId="0" borderId="1" xfId="0" applyFont="1" applyFill="1" applyBorder="1"/>
    <xf numFmtId="0" fontId="6" fillId="0" borderId="1" xfId="0" applyFont="1" applyBorder="1" applyAlignment="1">
      <alignment wrapText="1" shrinkToFit="1"/>
    </xf>
    <xf numFmtId="0" fontId="6" fillId="7" borderId="1" xfId="0" applyFont="1" applyFill="1" applyBorder="1"/>
    <xf numFmtId="4" fontId="7" fillId="9" borderId="1" xfId="0" applyNumberFormat="1" applyFont="1" applyFill="1" applyBorder="1"/>
    <xf numFmtId="0" fontId="28" fillId="0" borderId="0" xfId="0" applyFont="1"/>
    <xf numFmtId="0" fontId="0" fillId="0" borderId="0" xfId="0" applyBorder="1"/>
    <xf numFmtId="0" fontId="6" fillId="9" borderId="1" xfId="0" applyFont="1" applyFill="1" applyBorder="1"/>
    <xf numFmtId="0" fontId="6" fillId="7" borderId="7" xfId="0" applyFont="1" applyFill="1" applyBorder="1" applyAlignment="1">
      <alignment wrapText="1" shrinkToFit="1"/>
    </xf>
    <xf numFmtId="4" fontId="7" fillId="7" borderId="7" xfId="0" applyNumberFormat="1" applyFont="1" applyFill="1" applyBorder="1"/>
    <xf numFmtId="0" fontId="14" fillId="0" borderId="6" xfId="0" applyFont="1" applyFill="1" applyBorder="1" applyAlignment="1">
      <alignment shrinkToFit="1"/>
    </xf>
    <xf numFmtId="0" fontId="14" fillId="0" borderId="5" xfId="0" applyFont="1" applyBorder="1"/>
    <xf numFmtId="0" fontId="6" fillId="9" borderId="1" xfId="0" applyFont="1" applyFill="1" applyBorder="1" applyAlignment="1">
      <alignment wrapText="1"/>
    </xf>
    <xf numFmtId="0" fontId="6" fillId="5" borderId="1" xfId="0" applyFont="1" applyFill="1" applyBorder="1" applyAlignment="1">
      <alignment vertical="center"/>
    </xf>
    <xf numFmtId="4" fontId="6" fillId="6" borderId="1" xfId="0" applyNumberFormat="1" applyFont="1" applyFill="1" applyBorder="1"/>
    <xf numFmtId="0" fontId="29" fillId="0" borderId="1" xfId="0" applyFont="1" applyBorder="1" applyAlignment="1">
      <alignment wrapText="1"/>
    </xf>
    <xf numFmtId="0" fontId="7" fillId="0" borderId="9" xfId="0" applyFont="1" applyFill="1" applyBorder="1"/>
    <xf numFmtId="0" fontId="7" fillId="0" borderId="10" xfId="0" applyFont="1" applyFill="1" applyBorder="1"/>
    <xf numFmtId="0" fontId="7" fillId="0" borderId="11" xfId="0" applyFont="1" applyBorder="1"/>
    <xf numFmtId="0" fontId="7" fillId="0" borderId="12" xfId="0" applyFont="1" applyBorder="1"/>
    <xf numFmtId="4" fontId="7" fillId="0" borderId="7" xfId="0" applyNumberFormat="1" applyFont="1" applyBorder="1"/>
    <xf numFmtId="4" fontId="7" fillId="6" borderId="7" xfId="0" applyNumberFormat="1" applyFont="1" applyFill="1" applyBorder="1"/>
    <xf numFmtId="4" fontId="30" fillId="0" borderId="1" xfId="0" applyNumberFormat="1" applyFont="1" applyBorder="1"/>
    <xf numFmtId="4" fontId="27" fillId="0" borderId="1" xfId="0" applyNumberFormat="1" applyFont="1" applyBorder="1"/>
    <xf numFmtId="0" fontId="11" fillId="0" borderId="0" xfId="0" applyFont="1" applyAlignment="1">
      <alignment horizontal="center"/>
    </xf>
    <xf numFmtId="0" fontId="7" fillId="0" borderId="0" xfId="0" applyFont="1" applyBorder="1" applyAlignment="1">
      <alignment horizontal="left"/>
    </xf>
    <xf numFmtId="4" fontId="11" fillId="0" borderId="0" xfId="0" applyNumberFormat="1" applyFont="1"/>
    <xf numFmtId="0" fontId="0" fillId="2" borderId="0" xfId="0" applyFont="1" applyFill="1"/>
    <xf numFmtId="4" fontId="11" fillId="2" borderId="0" xfId="0" applyNumberFormat="1" applyFont="1" applyFill="1"/>
    <xf numFmtId="0" fontId="1" fillId="0" borderId="0" xfId="0" applyFont="1" applyFill="1"/>
    <xf numFmtId="0" fontId="4" fillId="0" borderId="0" xfId="0" applyFont="1" applyFill="1"/>
    <xf numFmtId="4" fontId="5" fillId="2" borderId="0" xfId="0" applyNumberFormat="1" applyFont="1" applyFill="1"/>
    <xf numFmtId="0" fontId="8" fillId="0" borderId="0" xfId="0" applyFont="1" applyFill="1"/>
    <xf numFmtId="4" fontId="31" fillId="0" borderId="0" xfId="0" applyNumberFormat="1" applyFont="1" applyAlignment="1">
      <alignment horizontal="center"/>
    </xf>
    <xf numFmtId="0" fontId="0" fillId="0" borderId="0" xfId="0" applyFont="1" applyFill="1"/>
    <xf numFmtId="4" fontId="11" fillId="0" borderId="0" xfId="0" applyNumberFormat="1" applyFont="1" applyAlignment="1">
      <alignment horizontal="center"/>
    </xf>
    <xf numFmtId="0" fontId="6" fillId="0" borderId="1" xfId="1" applyFont="1" applyBorder="1" applyAlignment="1">
      <alignment horizontal="left"/>
    </xf>
    <xf numFmtId="0" fontId="4" fillId="0" borderId="0" xfId="1" applyFont="1" applyFill="1" applyBorder="1" applyAlignment="1">
      <alignment horizontal="left" wrapText="1"/>
    </xf>
    <xf numFmtId="0" fontId="6" fillId="0" borderId="0" xfId="1" applyFont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6" fillId="0" borderId="2" xfId="1" applyFont="1" applyBorder="1" applyAlignment="1">
      <alignment horizontal="left"/>
    </xf>
    <xf numFmtId="0" fontId="6" fillId="0" borderId="3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4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0" fillId="0" borderId="1" xfId="0" applyBorder="1"/>
    <xf numFmtId="0" fontId="6" fillId="0" borderId="1" xfId="1" applyFont="1" applyBorder="1" applyAlignment="1"/>
    <xf numFmtId="0" fontId="3" fillId="0" borderId="1" xfId="0" applyFont="1" applyFill="1" applyBorder="1"/>
    <xf numFmtId="0" fontId="9" fillId="0" borderId="1" xfId="0" applyFont="1" applyFill="1" applyBorder="1"/>
    <xf numFmtId="0" fontId="9" fillId="0" borderId="2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/>
    </xf>
    <xf numFmtId="0" fontId="4" fillId="0" borderId="0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10" fillId="0" borderId="5" xfId="0" applyFont="1" applyBorder="1" applyAlignment="1">
      <alignment horizontal="center" vertical="center" textRotation="90" shrinkToFit="1"/>
    </xf>
    <xf numFmtId="0" fontId="10" fillId="0" borderId="6" xfId="0" applyFont="1" applyBorder="1" applyAlignment="1">
      <alignment horizontal="center" vertical="center" textRotation="90" shrinkToFit="1"/>
    </xf>
    <xf numFmtId="0" fontId="10" fillId="0" borderId="1" xfId="0" applyFont="1" applyBorder="1" applyAlignment="1">
      <alignment horizontal="center" vertical="center" textRotation="90" shrinkToFit="1"/>
    </xf>
    <xf numFmtId="0" fontId="11" fillId="0" borderId="1" xfId="0" applyFont="1" applyBorder="1" applyAlignment="1">
      <alignment wrapText="1"/>
    </xf>
    <xf numFmtId="49" fontId="11" fillId="0" borderId="1" xfId="0" applyNumberFormat="1" applyFont="1" applyBorder="1" applyAlignment="1" applyProtection="1">
      <alignment horizontal="center"/>
      <protection locked="0"/>
    </xf>
    <xf numFmtId="0" fontId="6" fillId="0" borderId="0" xfId="0" applyFont="1" applyBorder="1" applyAlignment="1">
      <alignment horizontal="left"/>
    </xf>
    <xf numFmtId="0" fontId="11" fillId="0" borderId="0" xfId="0" applyFont="1" applyBorder="1" applyAlignment="1">
      <alignment horizontal="center"/>
    </xf>
    <xf numFmtId="0" fontId="4" fillId="2" borderId="0" xfId="0" applyFont="1" applyFill="1" applyBorder="1" applyAlignment="1">
      <alignment horizontal="left" wrapText="1"/>
    </xf>
    <xf numFmtId="0" fontId="11" fillId="0" borderId="0" xfId="0" applyFont="1" applyBorder="1" applyAlignment="1">
      <alignment horizontal="left" wrapText="1"/>
    </xf>
    <xf numFmtId="0" fontId="7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 wrapText="1"/>
    </xf>
  </cellXfs>
  <cellStyles count="2">
    <cellStyle name="Normalno" xfId="0" builtinId="0"/>
    <cellStyle name="Tekst objašnjenja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17"/>
  <sheetViews>
    <sheetView tabSelected="1" topLeftCell="A586" workbookViewId="0">
      <selection activeCell="B10" sqref="B10:H10"/>
    </sheetView>
  </sheetViews>
  <sheetFormatPr defaultRowHeight="15" x14ac:dyDescent="0.25"/>
  <cols>
    <col min="1" max="1" width="4" customWidth="1"/>
    <col min="2" max="2" width="3.28515625" style="13" customWidth="1"/>
    <col min="3" max="3" width="3.7109375" style="13" customWidth="1"/>
    <col min="4" max="4" width="5.28515625" style="13" customWidth="1"/>
    <col min="5" max="5" width="32.140625" style="13" customWidth="1"/>
    <col min="6" max="6" width="12.5703125" style="13" customWidth="1"/>
    <col min="7" max="7" width="14.85546875" style="13" customWidth="1"/>
    <col min="8" max="8" width="18" style="13" customWidth="1"/>
    <col min="9" max="9" width="11.7109375" bestFit="1" customWidth="1"/>
    <col min="11" max="11" width="14.7109375" customWidth="1"/>
    <col min="12" max="12" width="12.42578125" bestFit="1" customWidth="1"/>
    <col min="13" max="13" width="12.85546875" customWidth="1"/>
    <col min="14" max="15" width="11.7109375" bestFit="1" customWidth="1"/>
  </cols>
  <sheetData>
    <row r="1" spans="1:15" s="1" customFormat="1" ht="41.25" customHeight="1" x14ac:dyDescent="0.25">
      <c r="B1" s="217" t="s">
        <v>0</v>
      </c>
      <c r="C1" s="217"/>
      <c r="D1" s="217"/>
      <c r="E1" s="217"/>
      <c r="F1" s="217"/>
      <c r="G1" s="217"/>
      <c r="H1" s="217"/>
    </row>
    <row r="2" spans="1:15" x14ac:dyDescent="0.25">
      <c r="B2"/>
      <c r="C2"/>
      <c r="D2"/>
      <c r="E2"/>
      <c r="F2"/>
      <c r="G2"/>
      <c r="H2"/>
    </row>
    <row r="3" spans="1:15" x14ac:dyDescent="0.25">
      <c r="B3" s="218" t="s">
        <v>1</v>
      </c>
      <c r="C3" s="218"/>
      <c r="D3" s="218"/>
      <c r="E3" s="218"/>
      <c r="F3" s="218"/>
      <c r="G3" s="218"/>
      <c r="H3" s="218"/>
    </row>
    <row r="4" spans="1:15" x14ac:dyDescent="0.25">
      <c r="B4" s="218" t="s">
        <v>2</v>
      </c>
      <c r="C4" s="218"/>
      <c r="D4" s="218"/>
      <c r="E4" s="218"/>
      <c r="F4" s="218"/>
      <c r="G4" s="218"/>
      <c r="H4" s="218"/>
    </row>
    <row r="5" spans="1:15" x14ac:dyDescent="0.25">
      <c r="B5" s="2"/>
      <c r="C5" s="2"/>
      <c r="D5" s="2"/>
      <c r="E5" s="2"/>
      <c r="F5" s="2"/>
      <c r="G5"/>
      <c r="H5"/>
    </row>
    <row r="6" spans="1:15" x14ac:dyDescent="0.25">
      <c r="B6" s="219" t="s">
        <v>3</v>
      </c>
      <c r="C6" s="219"/>
      <c r="D6" s="219"/>
      <c r="E6" s="219"/>
      <c r="F6" s="219"/>
      <c r="G6" s="219"/>
      <c r="H6" s="219"/>
      <c r="K6" s="3"/>
    </row>
    <row r="8" spans="1:15" x14ac:dyDescent="0.25">
      <c r="B8" s="220" t="s">
        <v>4</v>
      </c>
      <c r="C8" s="220"/>
      <c r="D8" s="220"/>
      <c r="E8" s="220"/>
      <c r="F8" s="220"/>
      <c r="G8" s="220"/>
      <c r="H8" s="220"/>
    </row>
    <row r="10" spans="1:15" ht="46.5" customHeight="1" x14ac:dyDescent="0.25">
      <c r="B10" s="221" t="s">
        <v>5</v>
      </c>
      <c r="C10" s="221"/>
      <c r="D10" s="221"/>
      <c r="E10" s="221"/>
      <c r="F10" s="221"/>
      <c r="G10" s="221"/>
      <c r="H10" s="221"/>
    </row>
    <row r="11" spans="1:15" ht="10.5" customHeight="1" x14ac:dyDescent="0.25">
      <c r="B11"/>
      <c r="C11"/>
      <c r="D11"/>
      <c r="E11"/>
      <c r="F11"/>
      <c r="G11"/>
      <c r="H11"/>
    </row>
    <row r="12" spans="1:15" ht="18" customHeight="1" x14ac:dyDescent="0.25">
      <c r="B12" s="4" t="s">
        <v>6</v>
      </c>
      <c r="C12"/>
      <c r="D12"/>
      <c r="E12"/>
      <c r="F12"/>
      <c r="G12"/>
      <c r="H12"/>
      <c r="M12" s="1"/>
    </row>
    <row r="13" spans="1:15" ht="18" customHeight="1" x14ac:dyDescent="0.25">
      <c r="B13" s="4"/>
      <c r="C13"/>
      <c r="D13"/>
      <c r="E13"/>
      <c r="F13"/>
      <c r="G13"/>
      <c r="H13"/>
      <c r="M13" s="1"/>
    </row>
    <row r="14" spans="1:15" ht="42.75" customHeight="1" x14ac:dyDescent="0.25">
      <c r="A14" s="222"/>
      <c r="B14" s="222"/>
      <c r="C14" s="222"/>
      <c r="D14" s="222"/>
      <c r="E14" s="222"/>
      <c r="F14" s="5" t="s">
        <v>7</v>
      </c>
      <c r="G14" s="6" t="s">
        <v>8</v>
      </c>
      <c r="H14" s="6" t="s">
        <v>9</v>
      </c>
      <c r="K14" s="7"/>
      <c r="L14" s="7"/>
      <c r="M14" s="8"/>
      <c r="N14" s="7"/>
      <c r="O14" s="7"/>
    </row>
    <row r="15" spans="1:15" x14ac:dyDescent="0.25">
      <c r="A15" s="216" t="s">
        <v>10</v>
      </c>
      <c r="B15" s="216"/>
      <c r="C15" s="216"/>
      <c r="D15" s="216"/>
      <c r="E15" s="216"/>
      <c r="F15" s="9">
        <f>F43</f>
        <v>6309052.3700000001</v>
      </c>
      <c r="G15" s="9">
        <f>G43</f>
        <v>-644115.1100000001</v>
      </c>
      <c r="H15" s="9">
        <f>H43</f>
        <v>5664937.2599999998</v>
      </c>
      <c r="K15" s="10"/>
      <c r="L15" s="10"/>
      <c r="M15" s="11"/>
      <c r="N15" s="10"/>
      <c r="O15" s="7"/>
    </row>
    <row r="16" spans="1:15" x14ac:dyDescent="0.25">
      <c r="A16" s="223" t="s">
        <v>11</v>
      </c>
      <c r="B16" s="224"/>
      <c r="C16" s="224"/>
      <c r="D16" s="224"/>
      <c r="E16" s="225"/>
      <c r="F16" s="9">
        <f>F63</f>
        <v>25000</v>
      </c>
      <c r="G16" s="9">
        <f>G61</f>
        <v>0</v>
      </c>
      <c r="H16" s="9">
        <f>H63</f>
        <v>25000</v>
      </c>
      <c r="K16" s="10"/>
      <c r="L16" s="10"/>
      <c r="M16" s="11"/>
      <c r="N16" s="10"/>
      <c r="O16" s="7"/>
    </row>
    <row r="17" spans="1:15" x14ac:dyDescent="0.25">
      <c r="A17" s="216" t="s">
        <v>12</v>
      </c>
      <c r="B17" s="216"/>
      <c r="C17" s="216"/>
      <c r="D17" s="216"/>
      <c r="E17" s="216"/>
      <c r="F17" s="9">
        <f>F74</f>
        <v>4198828.37</v>
      </c>
      <c r="G17" s="9">
        <f>G74</f>
        <v>710174.74</v>
      </c>
      <c r="H17" s="9">
        <f>H74</f>
        <v>4909003.1100000003</v>
      </c>
      <c r="K17" s="10"/>
      <c r="L17" s="10"/>
      <c r="M17" s="11"/>
      <c r="N17" s="10"/>
      <c r="O17" s="7"/>
    </row>
    <row r="18" spans="1:15" x14ac:dyDescent="0.25">
      <c r="A18" s="216" t="s">
        <v>13</v>
      </c>
      <c r="B18" s="216"/>
      <c r="C18" s="216"/>
      <c r="D18" s="216"/>
      <c r="E18" s="216"/>
      <c r="F18" s="9">
        <f>F105</f>
        <v>1836224</v>
      </c>
      <c r="G18" s="9">
        <f>G105</f>
        <v>618400</v>
      </c>
      <c r="H18" s="9">
        <f>H105</f>
        <v>2524624</v>
      </c>
      <c r="K18" s="10"/>
      <c r="L18" s="7"/>
      <c r="M18" s="8"/>
      <c r="N18" s="7"/>
      <c r="O18" s="7"/>
    </row>
    <row r="19" spans="1:15" x14ac:dyDescent="0.25">
      <c r="A19" s="216" t="s">
        <v>14</v>
      </c>
      <c r="B19" s="216"/>
      <c r="C19" s="216"/>
      <c r="D19" s="216"/>
      <c r="E19" s="216"/>
      <c r="F19" s="9">
        <f>F15+F16-F17-F18</f>
        <v>299000</v>
      </c>
      <c r="G19" s="9">
        <f>G15-G17-G18</f>
        <v>-1972689.85</v>
      </c>
      <c r="H19" s="9">
        <f>H15+H16-H17-H18</f>
        <v>-1743689.8500000006</v>
      </c>
      <c r="K19" s="12"/>
      <c r="L19" s="7"/>
      <c r="M19" s="11"/>
      <c r="N19" s="10"/>
      <c r="O19" s="7"/>
    </row>
    <row r="20" spans="1:15" x14ac:dyDescent="0.25">
      <c r="F20" s="14"/>
      <c r="G20" s="14"/>
      <c r="H20" s="14"/>
      <c r="K20" s="12"/>
      <c r="L20" s="10"/>
      <c r="M20" s="8"/>
      <c r="N20" s="7"/>
      <c r="O20" s="7"/>
    </row>
    <row r="21" spans="1:15" x14ac:dyDescent="0.25">
      <c r="B21" s="219" t="s">
        <v>15</v>
      </c>
      <c r="C21" s="219"/>
      <c r="D21" s="219"/>
      <c r="E21" s="219"/>
      <c r="F21" s="15"/>
      <c r="G21" s="14"/>
      <c r="H21" s="14"/>
      <c r="K21" s="12"/>
      <c r="M21" s="1"/>
    </row>
    <row r="22" spans="1:15" x14ac:dyDescent="0.25">
      <c r="B22" s="16"/>
      <c r="C22" s="16"/>
      <c r="D22" s="16"/>
      <c r="E22" s="16"/>
      <c r="F22" s="15"/>
      <c r="G22" s="14"/>
      <c r="H22" s="14"/>
      <c r="K22" s="12"/>
      <c r="M22" s="1"/>
    </row>
    <row r="23" spans="1:15" ht="42.75" customHeight="1" x14ac:dyDescent="0.25">
      <c r="A23" s="232"/>
      <c r="B23" s="232"/>
      <c r="C23" s="232"/>
      <c r="D23" s="232"/>
      <c r="E23" s="232"/>
      <c r="F23" s="17" t="s">
        <v>7</v>
      </c>
      <c r="G23" s="6" t="s">
        <v>8</v>
      </c>
      <c r="H23" s="6" t="s">
        <v>9</v>
      </c>
      <c r="M23" s="1"/>
    </row>
    <row r="24" spans="1:15" ht="15" customHeight="1" x14ac:dyDescent="0.25">
      <c r="A24" s="233" t="s">
        <v>16</v>
      </c>
      <c r="B24" s="233"/>
      <c r="C24" s="233"/>
      <c r="D24" s="233"/>
      <c r="E24" s="233"/>
      <c r="F24" s="9">
        <f>F125</f>
        <v>1000</v>
      </c>
      <c r="G24" s="9">
        <f>G125</f>
        <v>0</v>
      </c>
      <c r="H24" s="9">
        <f>H125</f>
        <v>1000</v>
      </c>
      <c r="M24" s="1"/>
    </row>
    <row r="25" spans="1:15" ht="15" customHeight="1" x14ac:dyDescent="0.25">
      <c r="A25" s="216" t="s">
        <v>17</v>
      </c>
      <c r="B25" s="216"/>
      <c r="C25" s="216"/>
      <c r="D25" s="216"/>
      <c r="E25" s="216"/>
      <c r="F25" s="9">
        <f>F136</f>
        <v>300000</v>
      </c>
      <c r="G25" s="9">
        <f>G136</f>
        <v>0</v>
      </c>
      <c r="H25" s="9">
        <f>H136</f>
        <v>300000</v>
      </c>
      <c r="M25" s="1"/>
    </row>
    <row r="26" spans="1:15" x14ac:dyDescent="0.25">
      <c r="A26" s="216" t="s">
        <v>18</v>
      </c>
      <c r="B26" s="216"/>
      <c r="C26" s="216"/>
      <c r="D26" s="216"/>
      <c r="E26" s="216"/>
      <c r="F26" s="9">
        <f>F24-F25</f>
        <v>-299000</v>
      </c>
      <c r="G26" s="9">
        <f>G24-G25</f>
        <v>0</v>
      </c>
      <c r="H26" s="9">
        <f>H24-H25</f>
        <v>-299000</v>
      </c>
    </row>
    <row r="28" spans="1:15" x14ac:dyDescent="0.25">
      <c r="A28" s="234" t="s">
        <v>19</v>
      </c>
      <c r="B28" s="234"/>
      <c r="C28" s="234"/>
      <c r="D28" s="234"/>
      <c r="E28" s="234"/>
      <c r="F28" s="234"/>
      <c r="G28" s="234"/>
      <c r="H28" s="234"/>
    </row>
    <row r="29" spans="1:15" x14ac:dyDescent="0.25">
      <c r="A29" s="235" t="s">
        <v>20</v>
      </c>
      <c r="B29" s="235"/>
      <c r="C29" s="235"/>
      <c r="D29" s="235"/>
      <c r="E29" s="235"/>
      <c r="F29" s="235"/>
      <c r="G29" s="235"/>
      <c r="H29" s="235"/>
    </row>
    <row r="30" spans="1:15" x14ac:dyDescent="0.25">
      <c r="A30" s="236" t="s">
        <v>21</v>
      </c>
      <c r="B30" s="237"/>
      <c r="C30" s="237"/>
      <c r="D30" s="237"/>
      <c r="E30" s="237"/>
      <c r="F30" s="237"/>
      <c r="G30" s="237"/>
      <c r="H30" s="238"/>
    </row>
    <row r="32" spans="1:15" x14ac:dyDescent="0.25">
      <c r="B32" s="220" t="s">
        <v>22</v>
      </c>
      <c r="C32" s="220"/>
      <c r="D32" s="220"/>
      <c r="E32" s="220"/>
      <c r="F32" s="220"/>
      <c r="G32" s="220"/>
      <c r="H32" s="220"/>
    </row>
    <row r="34" spans="1:8" ht="30" customHeight="1" x14ac:dyDescent="0.25">
      <c r="B34" s="239" t="s">
        <v>23</v>
      </c>
      <c r="C34" s="239"/>
      <c r="D34" s="239"/>
      <c r="E34" s="239"/>
      <c r="F34" s="239"/>
      <c r="G34" s="239"/>
      <c r="H34" s="239"/>
    </row>
    <row r="35" spans="1:8" x14ac:dyDescent="0.25">
      <c r="B35"/>
      <c r="C35"/>
      <c r="D35"/>
      <c r="E35"/>
      <c r="F35"/>
      <c r="G35"/>
      <c r="H35"/>
    </row>
    <row r="36" spans="1:8" x14ac:dyDescent="0.25">
      <c r="B36" s="219" t="s">
        <v>24</v>
      </c>
      <c r="C36" s="219"/>
      <c r="D36" s="219"/>
      <c r="E36" s="219"/>
      <c r="F36" s="18"/>
      <c r="G36"/>
      <c r="H36"/>
    </row>
    <row r="38" spans="1:8" ht="15" customHeight="1" x14ac:dyDescent="0.25">
      <c r="A38" s="241" t="s">
        <v>25</v>
      </c>
      <c r="B38" s="240" t="s">
        <v>26</v>
      </c>
      <c r="C38" s="240"/>
      <c r="D38" s="240"/>
      <c r="E38" s="240"/>
      <c r="F38" s="226" t="s">
        <v>7</v>
      </c>
      <c r="G38" s="229" t="s">
        <v>8</v>
      </c>
      <c r="H38" s="229" t="s">
        <v>9</v>
      </c>
    </row>
    <row r="39" spans="1:8" x14ac:dyDescent="0.25">
      <c r="A39" s="242"/>
      <c r="B39" s="19"/>
      <c r="C39" s="240" t="s">
        <v>27</v>
      </c>
      <c r="D39" s="240"/>
      <c r="E39" s="240"/>
      <c r="F39" s="227"/>
      <c r="G39" s="230"/>
      <c r="H39" s="230"/>
    </row>
    <row r="40" spans="1:8" x14ac:dyDescent="0.25">
      <c r="A40" s="242"/>
      <c r="B40" s="19"/>
      <c r="C40" s="19"/>
      <c r="D40" s="240" t="s">
        <v>28</v>
      </c>
      <c r="E40" s="240"/>
      <c r="F40" s="227"/>
      <c r="G40" s="230"/>
      <c r="H40" s="230"/>
    </row>
    <row r="41" spans="1:8" x14ac:dyDescent="0.25">
      <c r="A41" s="242"/>
      <c r="B41" s="19"/>
      <c r="C41" s="19"/>
      <c r="D41" s="19"/>
      <c r="E41" s="20" t="s">
        <v>29</v>
      </c>
      <c r="F41" s="228"/>
      <c r="G41" s="231"/>
      <c r="H41" s="231"/>
    </row>
    <row r="42" spans="1:8" x14ac:dyDescent="0.25">
      <c r="A42" s="242"/>
      <c r="B42" s="20">
        <v>1</v>
      </c>
      <c r="C42" s="20">
        <v>2</v>
      </c>
      <c r="D42" s="20">
        <v>3</v>
      </c>
      <c r="E42" s="20">
        <v>4</v>
      </c>
      <c r="F42" s="20">
        <v>5</v>
      </c>
      <c r="G42" s="20">
        <v>6</v>
      </c>
      <c r="H42" s="20">
        <v>7</v>
      </c>
    </row>
    <row r="43" spans="1:8" x14ac:dyDescent="0.25">
      <c r="A43" s="21"/>
      <c r="B43" s="22">
        <v>6</v>
      </c>
      <c r="C43" s="22"/>
      <c r="D43" s="22"/>
      <c r="E43" s="22" t="s">
        <v>30</v>
      </c>
      <c r="F43" s="23">
        <f>F44+F48+F54+F57+F61</f>
        <v>6309052.3700000001</v>
      </c>
      <c r="G43" s="23">
        <f>G44+G48+G54+G57</f>
        <v>-644115.1100000001</v>
      </c>
      <c r="H43" s="23">
        <f>H44+H48+H54+H57+H61</f>
        <v>5664937.2599999998</v>
      </c>
    </row>
    <row r="44" spans="1:8" x14ac:dyDescent="0.25">
      <c r="A44" s="24"/>
      <c r="B44" s="22"/>
      <c r="C44" s="22">
        <v>61</v>
      </c>
      <c r="D44" s="22"/>
      <c r="E44" s="22" t="s">
        <v>31</v>
      </c>
      <c r="F44" s="23">
        <f>F45+F46+F47</f>
        <v>2737000</v>
      </c>
      <c r="G44" s="23">
        <f>G45+G46+G47</f>
        <v>-2112000</v>
      </c>
      <c r="H44" s="23">
        <f>H45+H46+H47</f>
        <v>625000</v>
      </c>
    </row>
    <row r="45" spans="1:8" x14ac:dyDescent="0.25">
      <c r="A45" s="25" t="s">
        <v>32</v>
      </c>
      <c r="B45" s="26"/>
      <c r="C45" s="26"/>
      <c r="D45" s="26">
        <v>611</v>
      </c>
      <c r="E45" s="27" t="s">
        <v>33</v>
      </c>
      <c r="F45" s="28">
        <v>2667000</v>
      </c>
      <c r="G45" s="28">
        <v>-2110000</v>
      </c>
      <c r="H45" s="28">
        <f t="shared" ref="H45:H62" si="0">F45+G45</f>
        <v>557000</v>
      </c>
    </row>
    <row r="46" spans="1:8" x14ac:dyDescent="0.25">
      <c r="A46" s="25" t="s">
        <v>32</v>
      </c>
      <c r="B46" s="26"/>
      <c r="C46" s="26"/>
      <c r="D46" s="26">
        <v>613</v>
      </c>
      <c r="E46" s="26" t="s">
        <v>34</v>
      </c>
      <c r="F46" s="28">
        <v>60000</v>
      </c>
      <c r="G46" s="28"/>
      <c r="H46" s="28">
        <f t="shared" si="0"/>
        <v>60000</v>
      </c>
    </row>
    <row r="47" spans="1:8" x14ac:dyDescent="0.25">
      <c r="A47" s="25" t="s">
        <v>32</v>
      </c>
      <c r="B47" s="26"/>
      <c r="C47" s="26"/>
      <c r="D47" s="26">
        <v>614</v>
      </c>
      <c r="E47" s="26" t="s">
        <v>35</v>
      </c>
      <c r="F47" s="28">
        <v>10000</v>
      </c>
      <c r="G47" s="28">
        <v>-2000</v>
      </c>
      <c r="H47" s="28">
        <f t="shared" si="0"/>
        <v>8000</v>
      </c>
    </row>
    <row r="48" spans="1:8" ht="39" x14ac:dyDescent="0.25">
      <c r="A48" s="25"/>
      <c r="B48" s="22"/>
      <c r="C48" s="22">
        <v>63</v>
      </c>
      <c r="D48" s="22"/>
      <c r="E48" s="29" t="s">
        <v>36</v>
      </c>
      <c r="F48" s="23">
        <f>F49+F51+F53+F50+F52</f>
        <v>1641746.37</v>
      </c>
      <c r="G48" s="23">
        <f>G49+G50+G51+G52+G53</f>
        <v>1837884.89</v>
      </c>
      <c r="H48" s="23">
        <f>H49+H50+H51+H52+H53</f>
        <v>3479631.26</v>
      </c>
    </row>
    <row r="49" spans="1:8" x14ac:dyDescent="0.25">
      <c r="A49" s="25" t="s">
        <v>37</v>
      </c>
      <c r="B49" s="26"/>
      <c r="C49" s="26"/>
      <c r="D49" s="26">
        <v>633</v>
      </c>
      <c r="E49" s="26" t="s">
        <v>38</v>
      </c>
      <c r="F49" s="28">
        <v>1378826</v>
      </c>
      <c r="G49" s="28">
        <v>1837884.89</v>
      </c>
      <c r="H49" s="28">
        <f t="shared" si="0"/>
        <v>3216710.8899999997</v>
      </c>
    </row>
    <row r="50" spans="1:8" x14ac:dyDescent="0.25">
      <c r="A50" s="25" t="s">
        <v>37</v>
      </c>
      <c r="B50" s="26"/>
      <c r="C50" s="26"/>
      <c r="D50" s="26">
        <v>634</v>
      </c>
      <c r="E50" s="30" t="s">
        <v>39</v>
      </c>
      <c r="F50" s="28">
        <v>43870</v>
      </c>
      <c r="G50" s="28"/>
      <c r="H50" s="28">
        <f t="shared" si="0"/>
        <v>43870</v>
      </c>
    </row>
    <row r="51" spans="1:8" ht="26.25" x14ac:dyDescent="0.25">
      <c r="A51" s="25" t="s">
        <v>37</v>
      </c>
      <c r="B51" s="26"/>
      <c r="C51" s="26"/>
      <c r="D51" s="26">
        <v>635</v>
      </c>
      <c r="E51" s="27" t="s">
        <v>40</v>
      </c>
      <c r="F51" s="28">
        <v>40000</v>
      </c>
      <c r="G51" s="28"/>
      <c r="H51" s="28">
        <f t="shared" si="0"/>
        <v>40000</v>
      </c>
    </row>
    <row r="52" spans="1:8" ht="26.25" x14ac:dyDescent="0.25">
      <c r="A52" s="25" t="s">
        <v>37</v>
      </c>
      <c r="B52" s="26"/>
      <c r="C52" s="26"/>
      <c r="D52" s="26">
        <v>636</v>
      </c>
      <c r="E52" s="27" t="s">
        <v>41</v>
      </c>
      <c r="F52" s="28">
        <v>1600</v>
      </c>
      <c r="G52" s="28"/>
      <c r="H52" s="28">
        <f t="shared" si="0"/>
        <v>1600</v>
      </c>
    </row>
    <row r="53" spans="1:8" ht="26.25" x14ac:dyDescent="0.25">
      <c r="A53" s="25" t="s">
        <v>37</v>
      </c>
      <c r="B53" s="26"/>
      <c r="C53" s="26"/>
      <c r="D53" s="26">
        <v>638</v>
      </c>
      <c r="E53" s="27" t="s">
        <v>42</v>
      </c>
      <c r="F53" s="28">
        <v>177450.37</v>
      </c>
      <c r="G53" s="28"/>
      <c r="H53" s="28">
        <f t="shared" si="0"/>
        <v>177450.37</v>
      </c>
    </row>
    <row r="54" spans="1:8" x14ac:dyDescent="0.25">
      <c r="A54" s="25"/>
      <c r="B54" s="22"/>
      <c r="C54" s="22">
        <v>64</v>
      </c>
      <c r="D54" s="22"/>
      <c r="E54" s="22" t="s">
        <v>43</v>
      </c>
      <c r="F54" s="23">
        <f>F55+F56</f>
        <v>1024156</v>
      </c>
      <c r="G54" s="23">
        <f>G55+G56</f>
        <v>0</v>
      </c>
      <c r="H54" s="23">
        <f>H55+H56</f>
        <v>1024156</v>
      </c>
    </row>
    <row r="55" spans="1:8" x14ac:dyDescent="0.25">
      <c r="A55" s="25" t="s">
        <v>32</v>
      </c>
      <c r="B55" s="26"/>
      <c r="C55" s="26"/>
      <c r="D55" s="26">
        <v>642</v>
      </c>
      <c r="E55" s="26" t="s">
        <v>44</v>
      </c>
      <c r="F55" s="28">
        <v>1023656</v>
      </c>
      <c r="G55" s="28"/>
      <c r="H55" s="28">
        <f t="shared" si="0"/>
        <v>1023656</v>
      </c>
    </row>
    <row r="56" spans="1:8" x14ac:dyDescent="0.25">
      <c r="A56" s="25" t="s">
        <v>32</v>
      </c>
      <c r="B56" s="26"/>
      <c r="C56" s="26"/>
      <c r="D56" s="26">
        <v>643</v>
      </c>
      <c r="E56" s="26" t="s">
        <v>45</v>
      </c>
      <c r="F56" s="28">
        <v>500</v>
      </c>
      <c r="G56" s="28"/>
      <c r="H56" s="28">
        <f t="shared" si="0"/>
        <v>500</v>
      </c>
    </row>
    <row r="57" spans="1:8" ht="51.75" x14ac:dyDescent="0.25">
      <c r="A57" s="25"/>
      <c r="B57" s="22"/>
      <c r="C57" s="22">
        <v>65</v>
      </c>
      <c r="D57" s="22"/>
      <c r="E57" s="31" t="s">
        <v>46</v>
      </c>
      <c r="F57" s="23">
        <f>F58+F59+F60</f>
        <v>905150</v>
      </c>
      <c r="G57" s="23">
        <f>G58+G59+G60</f>
        <v>-370000</v>
      </c>
      <c r="H57" s="23">
        <f>H58+H59+H60</f>
        <v>535150</v>
      </c>
    </row>
    <row r="58" spans="1:8" x14ac:dyDescent="0.25">
      <c r="A58" s="25" t="s">
        <v>32</v>
      </c>
      <c r="B58" s="26"/>
      <c r="C58" s="26"/>
      <c r="D58" s="26">
        <v>651</v>
      </c>
      <c r="E58" s="26" t="s">
        <v>47</v>
      </c>
      <c r="F58" s="28">
        <v>2000</v>
      </c>
      <c r="G58" s="28"/>
      <c r="H58" s="28">
        <f t="shared" si="0"/>
        <v>2000</v>
      </c>
    </row>
    <row r="59" spans="1:8" x14ac:dyDescent="0.25">
      <c r="A59" s="25" t="s">
        <v>48</v>
      </c>
      <c r="B59" s="26"/>
      <c r="C59" s="26"/>
      <c r="D59" s="26">
        <v>652</v>
      </c>
      <c r="E59" s="26" t="s">
        <v>49</v>
      </c>
      <c r="F59" s="28">
        <v>731150</v>
      </c>
      <c r="G59" s="28">
        <v>-370000</v>
      </c>
      <c r="H59" s="28">
        <f t="shared" si="0"/>
        <v>361150</v>
      </c>
    </row>
    <row r="60" spans="1:8" x14ac:dyDescent="0.25">
      <c r="A60" s="25" t="s">
        <v>50</v>
      </c>
      <c r="B60" s="26"/>
      <c r="C60" s="26"/>
      <c r="D60" s="26">
        <v>653</v>
      </c>
      <c r="E60" s="26" t="s">
        <v>51</v>
      </c>
      <c r="F60" s="28">
        <v>172000</v>
      </c>
      <c r="G60" s="32"/>
      <c r="H60" s="28">
        <f t="shared" si="0"/>
        <v>172000</v>
      </c>
    </row>
    <row r="61" spans="1:8" x14ac:dyDescent="0.25">
      <c r="A61" s="25"/>
      <c r="B61" s="26"/>
      <c r="C61" s="22">
        <v>68</v>
      </c>
      <c r="D61" s="22"/>
      <c r="E61" s="22" t="s">
        <v>52</v>
      </c>
      <c r="F61" s="23">
        <f>F62</f>
        <v>1000</v>
      </c>
      <c r="G61" s="23">
        <f>G62</f>
        <v>0</v>
      </c>
      <c r="H61" s="23">
        <f>H62</f>
        <v>1000</v>
      </c>
    </row>
    <row r="62" spans="1:8" x14ac:dyDescent="0.25">
      <c r="A62" s="25" t="s">
        <v>32</v>
      </c>
      <c r="B62" s="26"/>
      <c r="C62" s="26"/>
      <c r="D62" s="26">
        <v>683</v>
      </c>
      <c r="E62" s="26" t="s">
        <v>53</v>
      </c>
      <c r="F62" s="28">
        <v>1000</v>
      </c>
      <c r="G62" s="28"/>
      <c r="H62" s="28">
        <f t="shared" si="0"/>
        <v>1000</v>
      </c>
    </row>
    <row r="63" spans="1:8" x14ac:dyDescent="0.25">
      <c r="A63" s="25"/>
      <c r="B63" s="22">
        <v>7</v>
      </c>
      <c r="C63" s="22"/>
      <c r="D63" s="22"/>
      <c r="E63" s="22" t="s">
        <v>54</v>
      </c>
      <c r="F63" s="23">
        <f>F64</f>
        <v>25000</v>
      </c>
      <c r="G63" s="23"/>
      <c r="H63" s="23">
        <f>H64</f>
        <v>25000</v>
      </c>
    </row>
    <row r="64" spans="1:8" ht="26.25" x14ac:dyDescent="0.25">
      <c r="A64" s="25"/>
      <c r="B64" s="22"/>
      <c r="C64" s="22">
        <v>71</v>
      </c>
      <c r="D64" s="22"/>
      <c r="E64" s="31" t="s">
        <v>55</v>
      </c>
      <c r="F64" s="23">
        <f>F65</f>
        <v>25000</v>
      </c>
      <c r="G64" s="23">
        <f>G65</f>
        <v>0</v>
      </c>
      <c r="H64" s="23">
        <f>H65</f>
        <v>25000</v>
      </c>
    </row>
    <row r="65" spans="1:13" x14ac:dyDescent="0.25">
      <c r="A65" s="25" t="s">
        <v>56</v>
      </c>
      <c r="B65" s="26"/>
      <c r="C65" s="26"/>
      <c r="D65" s="26">
        <v>711</v>
      </c>
      <c r="E65" s="26" t="s">
        <v>57</v>
      </c>
      <c r="F65" s="28">
        <v>25000</v>
      </c>
      <c r="G65" s="28"/>
      <c r="H65" s="28">
        <f t="shared" ref="H65" si="1">F65+G65</f>
        <v>25000</v>
      </c>
    </row>
    <row r="66" spans="1:13" x14ac:dyDescent="0.25">
      <c r="A66" s="33"/>
      <c r="B66" s="34"/>
      <c r="C66" s="34"/>
      <c r="D66" s="34"/>
      <c r="E66" s="34"/>
      <c r="F66" s="35"/>
      <c r="G66" s="36"/>
      <c r="H66" s="36"/>
    </row>
    <row r="67" spans="1:13" x14ac:dyDescent="0.25">
      <c r="B67" s="219" t="s">
        <v>58</v>
      </c>
      <c r="C67" s="219"/>
      <c r="D67" s="219"/>
      <c r="E67" s="219"/>
      <c r="F67" s="18"/>
      <c r="G67"/>
      <c r="H67"/>
    </row>
    <row r="69" spans="1:13" ht="15" customHeight="1" x14ac:dyDescent="0.25">
      <c r="A69" s="241" t="s">
        <v>25</v>
      </c>
      <c r="B69" s="240" t="s">
        <v>26</v>
      </c>
      <c r="C69" s="240"/>
      <c r="D69" s="240"/>
      <c r="E69" s="240"/>
      <c r="F69" s="226" t="s">
        <v>7</v>
      </c>
      <c r="G69" s="229" t="s">
        <v>8</v>
      </c>
      <c r="H69" s="229" t="s">
        <v>9</v>
      </c>
    </row>
    <row r="70" spans="1:13" x14ac:dyDescent="0.25">
      <c r="A70" s="242"/>
      <c r="B70" s="19"/>
      <c r="C70" s="240" t="s">
        <v>27</v>
      </c>
      <c r="D70" s="240"/>
      <c r="E70" s="240"/>
      <c r="F70" s="227"/>
      <c r="G70" s="230"/>
      <c r="H70" s="230"/>
    </row>
    <row r="71" spans="1:13" x14ac:dyDescent="0.25">
      <c r="A71" s="242"/>
      <c r="B71" s="19"/>
      <c r="C71" s="19"/>
      <c r="D71" s="240" t="s">
        <v>28</v>
      </c>
      <c r="E71" s="240"/>
      <c r="F71" s="227"/>
      <c r="G71" s="230"/>
      <c r="H71" s="230"/>
    </row>
    <row r="72" spans="1:13" x14ac:dyDescent="0.25">
      <c r="A72" s="242"/>
      <c r="B72" s="19"/>
      <c r="C72" s="19"/>
      <c r="D72" s="19"/>
      <c r="E72" s="20" t="s">
        <v>29</v>
      </c>
      <c r="F72" s="228"/>
      <c r="G72" s="231"/>
      <c r="H72" s="231"/>
    </row>
    <row r="73" spans="1:13" x14ac:dyDescent="0.25">
      <c r="A73" s="242"/>
      <c r="B73" s="20">
        <v>1</v>
      </c>
      <c r="C73" s="20">
        <v>2</v>
      </c>
      <c r="D73" s="20">
        <v>3</v>
      </c>
      <c r="E73" s="20">
        <v>4</v>
      </c>
      <c r="F73" s="20">
        <v>5</v>
      </c>
      <c r="G73" s="20">
        <v>6</v>
      </c>
      <c r="H73" s="20">
        <v>7</v>
      </c>
      <c r="K73" s="37"/>
      <c r="L73" s="37"/>
      <c r="M73" s="37"/>
    </row>
    <row r="74" spans="1:13" x14ac:dyDescent="0.25">
      <c r="A74" s="24"/>
      <c r="B74" s="22">
        <v>3</v>
      </c>
      <c r="C74" s="22"/>
      <c r="D74" s="22"/>
      <c r="E74" s="22" t="s">
        <v>59</v>
      </c>
      <c r="F74" s="23">
        <f>F75+F79+F85+F88+F90+F92+F94</f>
        <v>4198828.37</v>
      </c>
      <c r="G74" s="23">
        <f t="shared" ref="G74:H74" si="2">G75+G79+G85+G88+G90+G92+G94</f>
        <v>710174.74</v>
      </c>
      <c r="H74" s="23">
        <f t="shared" si="2"/>
        <v>4909003.1100000003</v>
      </c>
      <c r="K74" s="37"/>
    </row>
    <row r="75" spans="1:13" x14ac:dyDescent="0.25">
      <c r="A75" s="38"/>
      <c r="B75" s="22"/>
      <c r="C75" s="22">
        <v>31</v>
      </c>
      <c r="D75" s="22"/>
      <c r="E75" s="22" t="s">
        <v>60</v>
      </c>
      <c r="F75" s="23">
        <f>F76+F77+F78</f>
        <v>1411864.37</v>
      </c>
      <c r="G75" s="23">
        <f>G76+G77+G78</f>
        <v>3474.74</v>
      </c>
      <c r="H75" s="23">
        <f>H76+H77+H78</f>
        <v>1415339.11</v>
      </c>
    </row>
    <row r="76" spans="1:13" x14ac:dyDescent="0.25">
      <c r="A76" s="25" t="s">
        <v>61</v>
      </c>
      <c r="B76" s="26"/>
      <c r="C76" s="26"/>
      <c r="D76" s="26">
        <v>311</v>
      </c>
      <c r="E76" s="26" t="s">
        <v>62</v>
      </c>
      <c r="F76" s="28">
        <f>F172+F203+F231+F490+F547</f>
        <v>1158823.32</v>
      </c>
      <c r="G76" s="28"/>
      <c r="H76" s="28">
        <f t="shared" ref="H76:H78" si="3">F76+G76</f>
        <v>1158823.32</v>
      </c>
    </row>
    <row r="77" spans="1:13" x14ac:dyDescent="0.25">
      <c r="A77" s="25" t="s">
        <v>32</v>
      </c>
      <c r="B77" s="26"/>
      <c r="C77" s="26"/>
      <c r="D77" s="26">
        <v>312</v>
      </c>
      <c r="E77" s="26" t="s">
        <v>63</v>
      </c>
      <c r="F77" s="28">
        <f>F204+F491+F548</f>
        <v>61846</v>
      </c>
      <c r="G77" s="28">
        <v>3474.74</v>
      </c>
      <c r="H77" s="28">
        <f t="shared" si="3"/>
        <v>65320.74</v>
      </c>
    </row>
    <row r="78" spans="1:13" x14ac:dyDescent="0.25">
      <c r="A78" s="25" t="s">
        <v>61</v>
      </c>
      <c r="B78" s="26"/>
      <c r="C78" s="26"/>
      <c r="D78" s="26">
        <v>313</v>
      </c>
      <c r="E78" s="26" t="s">
        <v>64</v>
      </c>
      <c r="F78" s="28">
        <f>F173+F205+F232+F492+F549</f>
        <v>191195.05</v>
      </c>
      <c r="G78" s="28"/>
      <c r="H78" s="28">
        <f t="shared" si="3"/>
        <v>191195.05</v>
      </c>
    </row>
    <row r="79" spans="1:13" x14ac:dyDescent="0.25">
      <c r="A79" s="25"/>
      <c r="B79" s="22"/>
      <c r="C79" s="22">
        <v>32</v>
      </c>
      <c r="D79" s="22"/>
      <c r="E79" s="22" t="s">
        <v>65</v>
      </c>
      <c r="F79" s="23">
        <f>F80+F81+F82+F83+F84</f>
        <v>1580604</v>
      </c>
      <c r="G79" s="23">
        <f>G80+G81+G82+G83+G84</f>
        <v>235200</v>
      </c>
      <c r="H79" s="23">
        <f>H80+H81+H82+H83+H84</f>
        <v>1815804</v>
      </c>
    </row>
    <row r="80" spans="1:13" x14ac:dyDescent="0.25">
      <c r="A80" s="25" t="s">
        <v>61</v>
      </c>
      <c r="B80" s="26"/>
      <c r="C80" s="26"/>
      <c r="D80" s="26">
        <v>321</v>
      </c>
      <c r="E80" s="26" t="s">
        <v>66</v>
      </c>
      <c r="F80" s="28">
        <f>F175+F207+F234+F494+F551</f>
        <v>113290</v>
      </c>
      <c r="G80" s="28"/>
      <c r="H80" s="28">
        <f t="shared" ref="H80:H84" si="4">F80+G80</f>
        <v>113290</v>
      </c>
    </row>
    <row r="81" spans="1:8" x14ac:dyDescent="0.25">
      <c r="A81" s="25" t="s">
        <v>48</v>
      </c>
      <c r="B81" s="26"/>
      <c r="C81" s="26"/>
      <c r="D81" s="26">
        <v>322</v>
      </c>
      <c r="E81" s="26" t="s">
        <v>67</v>
      </c>
      <c r="F81" s="28">
        <f>F189+F208+F224+F235+F313+F321+F371+F495</f>
        <v>280600</v>
      </c>
      <c r="G81" s="28">
        <f>G189+G208+G224+G235+G313+G321+G371+G421+G495</f>
        <v>2000</v>
      </c>
      <c r="H81" s="28">
        <f t="shared" si="4"/>
        <v>282600</v>
      </c>
    </row>
    <row r="82" spans="1:8" ht="24.75" customHeight="1" x14ac:dyDescent="0.25">
      <c r="A82" s="39" t="s">
        <v>68</v>
      </c>
      <c r="B82" s="26"/>
      <c r="C82" s="26"/>
      <c r="D82" s="26">
        <v>323</v>
      </c>
      <c r="E82" s="26" t="s">
        <v>69</v>
      </c>
      <c r="F82" s="28">
        <f>F176+F190+F209+F225+F241+F249+F254+F259+F264+F314+F322+F328+F341+F346+F372+F378+F403+F409+F414+F422+F435+F441+F472+F496</f>
        <v>1033566</v>
      </c>
      <c r="G82" s="28">
        <f>G176+G190+G209+G225+G241+G249+G254+G259+G264+G314+G322+G328+G341+G346+G372+G378+G390+G403+G409+G414+G422+G435+G441+G472+G496+G509</f>
        <v>233200</v>
      </c>
      <c r="H82" s="28">
        <f t="shared" si="4"/>
        <v>1266766</v>
      </c>
    </row>
    <row r="83" spans="1:8" x14ac:dyDescent="0.25">
      <c r="A83" s="25" t="s">
        <v>37</v>
      </c>
      <c r="B83" s="26"/>
      <c r="C83" s="26"/>
      <c r="D83" s="26">
        <v>324</v>
      </c>
      <c r="E83" s="26" t="s">
        <v>70</v>
      </c>
      <c r="F83" s="28"/>
      <c r="G83" s="28"/>
      <c r="H83" s="28">
        <f t="shared" si="4"/>
        <v>0</v>
      </c>
    </row>
    <row r="84" spans="1:8" x14ac:dyDescent="0.25">
      <c r="A84" s="25" t="s">
        <v>32</v>
      </c>
      <c r="B84" s="26"/>
      <c r="C84" s="26"/>
      <c r="D84" s="26">
        <v>329</v>
      </c>
      <c r="E84" s="26" t="s">
        <v>71</v>
      </c>
      <c r="F84" s="28">
        <f>F183+F191+F210+F226+F315+F323+F379+F497</f>
        <v>153148</v>
      </c>
      <c r="G84" s="28">
        <f>G183+G191+G210+G226+G315+G323+G379+G497</f>
        <v>0</v>
      </c>
      <c r="H84" s="28">
        <f t="shared" si="4"/>
        <v>153148</v>
      </c>
    </row>
    <row r="85" spans="1:8" x14ac:dyDescent="0.25">
      <c r="A85" s="25"/>
      <c r="B85" s="22"/>
      <c r="C85" s="22">
        <v>34</v>
      </c>
      <c r="D85" s="22"/>
      <c r="E85" s="22" t="s">
        <v>72</v>
      </c>
      <c r="F85" s="23">
        <f>F87+F86</f>
        <v>47260</v>
      </c>
      <c r="G85" s="23">
        <f>G86+G87</f>
        <v>0</v>
      </c>
      <c r="H85" s="23">
        <f>H86+H87</f>
        <v>47260</v>
      </c>
    </row>
    <row r="86" spans="1:8" x14ac:dyDescent="0.25">
      <c r="A86" s="25" t="s">
        <v>32</v>
      </c>
      <c r="B86" s="22"/>
      <c r="C86" s="22"/>
      <c r="D86" s="26">
        <v>342</v>
      </c>
      <c r="E86" s="26" t="s">
        <v>73</v>
      </c>
      <c r="F86" s="28">
        <f>F517</f>
        <v>33060</v>
      </c>
      <c r="G86" s="28">
        <f>G517</f>
        <v>0</v>
      </c>
      <c r="H86" s="28">
        <f t="shared" ref="H86:H87" si="5">F86+G86</f>
        <v>33060</v>
      </c>
    </row>
    <row r="87" spans="1:8" x14ac:dyDescent="0.25">
      <c r="A87" s="25" t="s">
        <v>32</v>
      </c>
      <c r="B87" s="26"/>
      <c r="C87" s="26"/>
      <c r="D87" s="26">
        <v>343</v>
      </c>
      <c r="E87" s="26" t="s">
        <v>74</v>
      </c>
      <c r="F87" s="28">
        <f>F212+F499</f>
        <v>14200</v>
      </c>
      <c r="G87" s="28">
        <f>G212+G499</f>
        <v>0</v>
      </c>
      <c r="H87" s="28">
        <f t="shared" si="5"/>
        <v>14200</v>
      </c>
    </row>
    <row r="88" spans="1:8" x14ac:dyDescent="0.25">
      <c r="A88" s="25"/>
      <c r="B88" s="22"/>
      <c r="C88" s="22">
        <v>35</v>
      </c>
      <c r="D88" s="22"/>
      <c r="E88" s="22" t="s">
        <v>75</v>
      </c>
      <c r="F88" s="23">
        <f>F89</f>
        <v>140000</v>
      </c>
      <c r="G88" s="23">
        <f>G89</f>
        <v>0</v>
      </c>
      <c r="H88" s="23">
        <f>H89</f>
        <v>140000</v>
      </c>
    </row>
    <row r="89" spans="1:8" ht="26.25" x14ac:dyDescent="0.25">
      <c r="A89" s="25" t="s">
        <v>32</v>
      </c>
      <c r="B89" s="26"/>
      <c r="C89" s="26"/>
      <c r="D89" s="26">
        <v>352</v>
      </c>
      <c r="E89" s="27" t="s">
        <v>76</v>
      </c>
      <c r="F89" s="28">
        <f>F299</f>
        <v>140000</v>
      </c>
      <c r="G89" s="28">
        <f>G299</f>
        <v>0</v>
      </c>
      <c r="H89" s="28">
        <f t="shared" ref="H89" si="6">F89+G89</f>
        <v>140000</v>
      </c>
    </row>
    <row r="90" spans="1:8" ht="26.25" x14ac:dyDescent="0.25">
      <c r="A90" s="25"/>
      <c r="B90" s="22"/>
      <c r="C90" s="22">
        <v>36</v>
      </c>
      <c r="D90" s="22"/>
      <c r="E90" s="31" t="s">
        <v>77</v>
      </c>
      <c r="F90" s="23">
        <f>F91</f>
        <v>279000</v>
      </c>
      <c r="G90" s="23">
        <f>G91</f>
        <v>400000</v>
      </c>
      <c r="H90" s="23">
        <f>H91</f>
        <v>679000</v>
      </c>
    </row>
    <row r="91" spans="1:8" x14ac:dyDescent="0.25">
      <c r="A91" s="25" t="s">
        <v>61</v>
      </c>
      <c r="B91" s="26"/>
      <c r="C91" s="26"/>
      <c r="D91" s="26">
        <v>363</v>
      </c>
      <c r="E91" s="26" t="s">
        <v>78</v>
      </c>
      <c r="F91" s="28">
        <f>F278+F351+F384+F526</f>
        <v>279000</v>
      </c>
      <c r="G91" s="28">
        <f>300000+100000</f>
        <v>400000</v>
      </c>
      <c r="H91" s="28">
        <f t="shared" ref="H91" si="7">F91+G91</f>
        <v>679000</v>
      </c>
    </row>
    <row r="92" spans="1:8" x14ac:dyDescent="0.25">
      <c r="A92" s="25"/>
      <c r="B92" s="22"/>
      <c r="C92" s="22">
        <v>37</v>
      </c>
      <c r="D92" s="22"/>
      <c r="E92" s="22" t="s">
        <v>79</v>
      </c>
      <c r="F92" s="23">
        <f>F93</f>
        <v>290000</v>
      </c>
      <c r="G92" s="23">
        <f>G93</f>
        <v>71500</v>
      </c>
      <c r="H92" s="23">
        <f>H93</f>
        <v>361500</v>
      </c>
    </row>
    <row r="93" spans="1:8" ht="26.25" x14ac:dyDescent="0.25">
      <c r="A93" s="25" t="s">
        <v>61</v>
      </c>
      <c r="B93" s="26"/>
      <c r="C93" s="26"/>
      <c r="D93" s="26">
        <v>372</v>
      </c>
      <c r="E93" s="27" t="s">
        <v>80</v>
      </c>
      <c r="F93" s="28">
        <f>F306+F362+F528+F533+F542+F561+F566</f>
        <v>290000</v>
      </c>
      <c r="G93" s="28">
        <f>G306+G362+G528+G533+G542+G561+G566</f>
        <v>71500</v>
      </c>
      <c r="H93" s="28">
        <f t="shared" ref="H93" si="8">F93+G93</f>
        <v>361500</v>
      </c>
    </row>
    <row r="94" spans="1:8" x14ac:dyDescent="0.25">
      <c r="A94" s="25"/>
      <c r="B94" s="22"/>
      <c r="C94" s="22">
        <v>38</v>
      </c>
      <c r="D94" s="22"/>
      <c r="E94" s="22" t="s">
        <v>81</v>
      </c>
      <c r="F94" s="23">
        <f>F95+F96</f>
        <v>450100</v>
      </c>
      <c r="G94" s="23">
        <f>G95+G96</f>
        <v>0</v>
      </c>
      <c r="H94" s="23">
        <f>H95+H96</f>
        <v>450100</v>
      </c>
    </row>
    <row r="95" spans="1:8" x14ac:dyDescent="0.25">
      <c r="A95" s="25" t="s">
        <v>32</v>
      </c>
      <c r="B95" s="26"/>
      <c r="C95" s="26"/>
      <c r="D95" s="26">
        <v>381</v>
      </c>
      <c r="E95" s="26" t="s">
        <v>82</v>
      </c>
      <c r="F95" s="28">
        <f>F178+F193+F272+F280+F286+F291+F301+F462+F467+F478+F556+F571+F576</f>
        <v>310100</v>
      </c>
      <c r="G95" s="28">
        <f>G178+G193+G272+G280+G286+G291+G301+G462+G467+G478+G556+G571+G576</f>
        <v>0</v>
      </c>
      <c r="H95" s="28">
        <f t="shared" ref="H95:H96" si="9">F95+G95</f>
        <v>310100</v>
      </c>
    </row>
    <row r="96" spans="1:8" x14ac:dyDescent="0.25">
      <c r="A96" s="25" t="s">
        <v>32</v>
      </c>
      <c r="B96" s="26"/>
      <c r="C96" s="26"/>
      <c r="D96" s="26">
        <v>382</v>
      </c>
      <c r="E96" s="26" t="s">
        <v>83</v>
      </c>
      <c r="F96" s="28">
        <f>F281+F479</f>
        <v>140000</v>
      </c>
      <c r="G96" s="28">
        <f>G281+G479</f>
        <v>0</v>
      </c>
      <c r="H96" s="28">
        <f t="shared" si="9"/>
        <v>140000</v>
      </c>
    </row>
    <row r="98" spans="1:8" x14ac:dyDescent="0.25">
      <c r="B98" s="219" t="s">
        <v>84</v>
      </c>
      <c r="C98" s="219"/>
      <c r="D98" s="219"/>
      <c r="E98" s="219"/>
      <c r="F98" s="18"/>
      <c r="G98"/>
      <c r="H98"/>
    </row>
    <row r="100" spans="1:8" ht="15" customHeight="1" x14ac:dyDescent="0.25">
      <c r="A100" s="243" t="s">
        <v>25</v>
      </c>
      <c r="B100" s="240" t="s">
        <v>26</v>
      </c>
      <c r="C100" s="240"/>
      <c r="D100" s="240"/>
      <c r="E100" s="240"/>
      <c r="F100" s="226" t="s">
        <v>7</v>
      </c>
      <c r="G100" s="229" t="s">
        <v>8</v>
      </c>
      <c r="H100" s="229" t="s">
        <v>9</v>
      </c>
    </row>
    <row r="101" spans="1:8" x14ac:dyDescent="0.25">
      <c r="A101" s="243"/>
      <c r="B101" s="19"/>
      <c r="C101" s="240" t="s">
        <v>27</v>
      </c>
      <c r="D101" s="240"/>
      <c r="E101" s="240"/>
      <c r="F101" s="227"/>
      <c r="G101" s="230"/>
      <c r="H101" s="230"/>
    </row>
    <row r="102" spans="1:8" x14ac:dyDescent="0.25">
      <c r="A102" s="243"/>
      <c r="B102" s="19"/>
      <c r="C102" s="19"/>
      <c r="D102" s="240" t="s">
        <v>28</v>
      </c>
      <c r="E102" s="240"/>
      <c r="F102" s="227"/>
      <c r="G102" s="230"/>
      <c r="H102" s="230"/>
    </row>
    <row r="103" spans="1:8" x14ac:dyDescent="0.25">
      <c r="A103" s="243"/>
      <c r="B103" s="19"/>
      <c r="C103" s="19"/>
      <c r="D103" s="19"/>
      <c r="E103" s="20" t="s">
        <v>29</v>
      </c>
      <c r="F103" s="228"/>
      <c r="G103" s="231"/>
      <c r="H103" s="231"/>
    </row>
    <row r="104" spans="1:8" x14ac:dyDescent="0.25">
      <c r="A104" s="243"/>
      <c r="B104" s="20">
        <v>1</v>
      </c>
      <c r="C104" s="20">
        <v>2</v>
      </c>
      <c r="D104" s="20">
        <v>3</v>
      </c>
      <c r="E104" s="20">
        <v>4</v>
      </c>
      <c r="F104" s="20">
        <v>5</v>
      </c>
      <c r="G104" s="20">
        <v>6</v>
      </c>
      <c r="H104" s="20">
        <v>7</v>
      </c>
    </row>
    <row r="105" spans="1:8" ht="26.25" x14ac:dyDescent="0.25">
      <c r="A105" s="25"/>
      <c r="B105" s="22">
        <v>4</v>
      </c>
      <c r="C105" s="22"/>
      <c r="D105" s="22"/>
      <c r="E105" s="31" t="s">
        <v>85</v>
      </c>
      <c r="F105" s="23">
        <f>F109+F106+F113</f>
        <v>1836224</v>
      </c>
      <c r="G105" s="23">
        <f t="shared" ref="G105" si="10">G109+G106</f>
        <v>618400</v>
      </c>
      <c r="H105" s="23">
        <f>H109+H106+H113</f>
        <v>2524624</v>
      </c>
    </row>
    <row r="106" spans="1:8" ht="39" x14ac:dyDescent="0.25">
      <c r="A106" s="25"/>
      <c r="B106" s="22"/>
      <c r="C106" s="22">
        <v>41</v>
      </c>
      <c r="D106" s="22"/>
      <c r="E106" s="31" t="s">
        <v>86</v>
      </c>
      <c r="F106" s="23">
        <f>F107+F108</f>
        <v>0</v>
      </c>
      <c r="G106" s="23">
        <f>G107+G108</f>
        <v>0</v>
      </c>
      <c r="H106" s="23">
        <f>H107+H108</f>
        <v>0</v>
      </c>
    </row>
    <row r="107" spans="1:8" x14ac:dyDescent="0.25">
      <c r="A107" s="25" t="s">
        <v>32</v>
      </c>
      <c r="B107" s="26"/>
      <c r="C107" s="26"/>
      <c r="D107" s="26">
        <v>411</v>
      </c>
      <c r="E107" s="26" t="s">
        <v>87</v>
      </c>
      <c r="F107" s="28"/>
      <c r="G107" s="28"/>
      <c r="H107" s="28">
        <f t="shared" ref="H107:H108" si="11">F107+G107</f>
        <v>0</v>
      </c>
    </row>
    <row r="108" spans="1:8" x14ac:dyDescent="0.25">
      <c r="A108" s="25" t="s">
        <v>32</v>
      </c>
      <c r="B108" s="26"/>
      <c r="C108" s="26"/>
      <c r="D108" s="26">
        <v>412</v>
      </c>
      <c r="E108" s="26" t="s">
        <v>88</v>
      </c>
      <c r="F108" s="28"/>
      <c r="G108" s="28"/>
      <c r="H108" s="28">
        <f t="shared" si="11"/>
        <v>0</v>
      </c>
    </row>
    <row r="109" spans="1:8" ht="26.25" x14ac:dyDescent="0.25">
      <c r="A109" s="25"/>
      <c r="B109" s="22"/>
      <c r="C109" s="22">
        <v>42</v>
      </c>
      <c r="D109" s="22"/>
      <c r="E109" s="31" t="s">
        <v>89</v>
      </c>
      <c r="F109" s="23">
        <f>F110+F111+F112</f>
        <v>1836224</v>
      </c>
      <c r="G109" s="23">
        <f>G110+G111+G112</f>
        <v>618400</v>
      </c>
      <c r="H109" s="23">
        <f>H110+H111+H112</f>
        <v>2454624</v>
      </c>
    </row>
    <row r="110" spans="1:8" x14ac:dyDescent="0.25">
      <c r="A110" s="25" t="s">
        <v>61</v>
      </c>
      <c r="B110" s="26"/>
      <c r="C110" s="26"/>
      <c r="D110" s="26">
        <v>421</v>
      </c>
      <c r="E110" s="26" t="s">
        <v>90</v>
      </c>
      <c r="F110" s="28">
        <f>600000+800000+28523</f>
        <v>1428523</v>
      </c>
      <c r="G110" s="28">
        <f>G398+G425+G432+G449</f>
        <v>324201</v>
      </c>
      <c r="H110" s="28">
        <f t="shared" ref="H110:H112" si="12">F110+G110</f>
        <v>1752724</v>
      </c>
    </row>
    <row r="111" spans="1:8" x14ac:dyDescent="0.25">
      <c r="A111" s="25" t="s">
        <v>61</v>
      </c>
      <c r="B111" s="26"/>
      <c r="C111" s="26"/>
      <c r="D111" s="26">
        <v>422</v>
      </c>
      <c r="E111" s="26" t="s">
        <v>91</v>
      </c>
      <c r="F111" s="28">
        <v>312801</v>
      </c>
      <c r="G111" s="28">
        <f>G217+G393+G444+G502+G512</f>
        <v>246199</v>
      </c>
      <c r="H111" s="28">
        <f t="shared" si="12"/>
        <v>559000</v>
      </c>
    </row>
    <row r="112" spans="1:8" x14ac:dyDescent="0.25">
      <c r="A112" s="25" t="s">
        <v>61</v>
      </c>
      <c r="B112" s="26"/>
      <c r="C112" s="26"/>
      <c r="D112" s="26">
        <v>426</v>
      </c>
      <c r="E112" s="26" t="s">
        <v>92</v>
      </c>
      <c r="F112" s="28">
        <f>30000+40000+24900</f>
        <v>94900</v>
      </c>
      <c r="G112" s="28">
        <f>G218+G334+G356+G503</f>
        <v>48000</v>
      </c>
      <c r="H112" s="28">
        <f t="shared" si="12"/>
        <v>142900</v>
      </c>
    </row>
    <row r="113" spans="1:14" ht="26.25" x14ac:dyDescent="0.25">
      <c r="A113" s="25"/>
      <c r="B113" s="26"/>
      <c r="C113" s="22">
        <v>45</v>
      </c>
      <c r="D113" s="22"/>
      <c r="E113" s="31" t="s">
        <v>93</v>
      </c>
      <c r="F113" s="23">
        <f>F114</f>
        <v>0</v>
      </c>
      <c r="G113" s="23">
        <f>G114</f>
        <v>70000</v>
      </c>
      <c r="H113" s="23">
        <f>H114</f>
        <v>70000</v>
      </c>
    </row>
    <row r="114" spans="1:14" ht="26.25" x14ac:dyDescent="0.25">
      <c r="A114" s="25" t="s">
        <v>32</v>
      </c>
      <c r="B114" s="26"/>
      <c r="C114" s="26"/>
      <c r="D114" s="26">
        <v>453</v>
      </c>
      <c r="E114" s="27" t="s">
        <v>94</v>
      </c>
      <c r="F114" s="28"/>
      <c r="G114" s="28">
        <f>G244</f>
        <v>70000</v>
      </c>
      <c r="H114" s="28">
        <f t="shared" ref="H114" si="13">F114+G114</f>
        <v>70000</v>
      </c>
    </row>
    <row r="115" spans="1:14" x14ac:dyDescent="0.25">
      <c r="A115" s="33"/>
      <c r="B115" s="34"/>
      <c r="C115" s="34"/>
      <c r="D115" s="34"/>
      <c r="E115" s="34"/>
      <c r="F115" s="35"/>
      <c r="G115" s="36"/>
      <c r="H115" s="36"/>
    </row>
    <row r="116" spans="1:14" x14ac:dyDescent="0.25">
      <c r="B116" s="219" t="s">
        <v>15</v>
      </c>
      <c r="C116" s="219"/>
      <c r="D116" s="219"/>
      <c r="E116" s="219"/>
      <c r="F116" s="18"/>
      <c r="G116"/>
      <c r="H116"/>
    </row>
    <row r="118" spans="1:14" x14ac:dyDescent="0.25">
      <c r="B118" s="219" t="s">
        <v>95</v>
      </c>
      <c r="C118" s="219"/>
      <c r="D118" s="219"/>
      <c r="E118" s="219"/>
      <c r="F118" s="18"/>
      <c r="G118"/>
      <c r="H118"/>
    </row>
    <row r="120" spans="1:14" ht="15" customHeight="1" x14ac:dyDescent="0.25">
      <c r="A120" s="243" t="s">
        <v>25</v>
      </c>
      <c r="B120" s="240" t="s">
        <v>26</v>
      </c>
      <c r="C120" s="240"/>
      <c r="D120" s="240"/>
      <c r="E120" s="240"/>
      <c r="F120" s="226" t="s">
        <v>7</v>
      </c>
      <c r="G120" s="229" t="s">
        <v>8</v>
      </c>
      <c r="H120" s="229" t="s">
        <v>9</v>
      </c>
    </row>
    <row r="121" spans="1:14" x14ac:dyDescent="0.25">
      <c r="A121" s="243"/>
      <c r="B121" s="19"/>
      <c r="C121" s="240" t="s">
        <v>27</v>
      </c>
      <c r="D121" s="240"/>
      <c r="E121" s="240"/>
      <c r="F121" s="227"/>
      <c r="G121" s="230"/>
      <c r="H121" s="230"/>
    </row>
    <row r="122" spans="1:14" x14ac:dyDescent="0.25">
      <c r="A122" s="243"/>
      <c r="B122" s="19"/>
      <c r="C122" s="19"/>
      <c r="D122" s="240" t="s">
        <v>28</v>
      </c>
      <c r="E122" s="240"/>
      <c r="F122" s="227"/>
      <c r="G122" s="230"/>
      <c r="H122" s="230"/>
    </row>
    <row r="123" spans="1:14" x14ac:dyDescent="0.25">
      <c r="A123" s="243"/>
      <c r="B123" s="19"/>
      <c r="C123" s="19"/>
      <c r="D123" s="19"/>
      <c r="E123" s="20" t="s">
        <v>29</v>
      </c>
      <c r="F123" s="228"/>
      <c r="G123" s="231"/>
      <c r="H123" s="231"/>
    </row>
    <row r="124" spans="1:14" x14ac:dyDescent="0.25">
      <c r="A124" s="243"/>
      <c r="B124" s="20">
        <v>1</v>
      </c>
      <c r="C124" s="20">
        <v>2</v>
      </c>
      <c r="D124" s="20">
        <v>3</v>
      </c>
      <c r="E124" s="20">
        <v>4</v>
      </c>
      <c r="F124" s="20">
        <v>5</v>
      </c>
      <c r="G124" s="20">
        <v>6</v>
      </c>
      <c r="H124" s="20">
        <v>7</v>
      </c>
    </row>
    <row r="125" spans="1:14" ht="26.25" x14ac:dyDescent="0.25">
      <c r="A125" s="38"/>
      <c r="B125" s="22">
        <v>8</v>
      </c>
      <c r="C125" s="22"/>
      <c r="D125" s="22"/>
      <c r="E125" s="31" t="s">
        <v>96</v>
      </c>
      <c r="F125" s="23">
        <f t="shared" ref="F125:H126" si="14">F126</f>
        <v>1000</v>
      </c>
      <c r="G125" s="23">
        <f t="shared" si="14"/>
        <v>0</v>
      </c>
      <c r="H125" s="23">
        <f t="shared" si="14"/>
        <v>1000</v>
      </c>
      <c r="K125" s="40"/>
      <c r="L125" s="40"/>
      <c r="M125" s="40"/>
      <c r="N125" s="41"/>
    </row>
    <row r="126" spans="1:14" ht="26.25" x14ac:dyDescent="0.25">
      <c r="A126" s="38"/>
      <c r="B126" s="22"/>
      <c r="C126" s="22">
        <v>81</v>
      </c>
      <c r="D126" s="22"/>
      <c r="E126" s="31" t="s">
        <v>97</v>
      </c>
      <c r="F126" s="23">
        <f t="shared" si="14"/>
        <v>1000</v>
      </c>
      <c r="G126" s="23">
        <f t="shared" si="14"/>
        <v>0</v>
      </c>
      <c r="H126" s="23">
        <f t="shared" si="14"/>
        <v>1000</v>
      </c>
      <c r="K126" s="40"/>
      <c r="L126" s="40"/>
      <c r="M126" s="40"/>
      <c r="N126" s="41"/>
    </row>
    <row r="127" spans="1:14" ht="39" x14ac:dyDescent="0.25">
      <c r="A127" s="25" t="s">
        <v>32</v>
      </c>
      <c r="B127" s="26"/>
      <c r="C127" s="26"/>
      <c r="D127" s="26">
        <v>812</v>
      </c>
      <c r="E127" s="27" t="s">
        <v>98</v>
      </c>
      <c r="F127" s="28">
        <v>1000</v>
      </c>
      <c r="G127" s="32"/>
      <c r="H127" s="28">
        <f t="shared" ref="H127" si="15">F127+G127</f>
        <v>1000</v>
      </c>
      <c r="K127" s="40"/>
      <c r="L127" s="40"/>
      <c r="M127" s="34"/>
      <c r="N127" s="41"/>
    </row>
    <row r="128" spans="1:14" x14ac:dyDescent="0.25">
      <c r="B128"/>
      <c r="C128"/>
      <c r="D128"/>
      <c r="E128"/>
      <c r="F128"/>
      <c r="G128"/>
      <c r="H128"/>
    </row>
    <row r="129" spans="1:11" x14ac:dyDescent="0.25">
      <c r="B129" s="4" t="s">
        <v>99</v>
      </c>
      <c r="C129"/>
      <c r="D129"/>
      <c r="E129"/>
      <c r="F129"/>
      <c r="G129"/>
      <c r="H129"/>
    </row>
    <row r="131" spans="1:11" ht="15" customHeight="1" x14ac:dyDescent="0.25">
      <c r="A131" s="243" t="s">
        <v>25</v>
      </c>
      <c r="B131" s="240" t="s">
        <v>26</v>
      </c>
      <c r="C131" s="240"/>
      <c r="D131" s="240"/>
      <c r="E131" s="240"/>
      <c r="F131" s="226" t="s">
        <v>7</v>
      </c>
      <c r="G131" s="229" t="s">
        <v>8</v>
      </c>
      <c r="H131" s="229" t="s">
        <v>9</v>
      </c>
    </row>
    <row r="132" spans="1:11" x14ac:dyDescent="0.25">
      <c r="A132" s="243"/>
      <c r="B132" s="19"/>
      <c r="C132" s="240" t="s">
        <v>27</v>
      </c>
      <c r="D132" s="240"/>
      <c r="E132" s="240"/>
      <c r="F132" s="227"/>
      <c r="G132" s="230"/>
      <c r="H132" s="230"/>
    </row>
    <row r="133" spans="1:11" x14ac:dyDescent="0.25">
      <c r="A133" s="243"/>
      <c r="B133" s="19"/>
      <c r="C133" s="19"/>
      <c r="D133" s="240" t="s">
        <v>28</v>
      </c>
      <c r="E133" s="240"/>
      <c r="F133" s="227"/>
      <c r="G133" s="230"/>
      <c r="H133" s="230"/>
    </row>
    <row r="134" spans="1:11" x14ac:dyDescent="0.25">
      <c r="A134" s="243"/>
      <c r="B134" s="19"/>
      <c r="C134" s="19"/>
      <c r="D134" s="19"/>
      <c r="E134" s="20" t="s">
        <v>29</v>
      </c>
      <c r="F134" s="228"/>
      <c r="G134" s="231"/>
      <c r="H134" s="231"/>
    </row>
    <row r="135" spans="1:11" x14ac:dyDescent="0.25">
      <c r="A135" s="243"/>
      <c r="B135" s="20">
        <v>1</v>
      </c>
      <c r="C135" s="20">
        <v>2</v>
      </c>
      <c r="D135" s="20">
        <v>3</v>
      </c>
      <c r="E135" s="20">
        <v>4</v>
      </c>
      <c r="F135" s="20">
        <v>5</v>
      </c>
      <c r="G135" s="20">
        <v>6</v>
      </c>
      <c r="H135" s="20">
        <v>7</v>
      </c>
    </row>
    <row r="136" spans="1:11" ht="25.5" x14ac:dyDescent="0.25">
      <c r="A136" s="24"/>
      <c r="B136" s="22">
        <v>5</v>
      </c>
      <c r="C136" s="22"/>
      <c r="D136" s="22"/>
      <c r="E136" s="42" t="s">
        <v>100</v>
      </c>
      <c r="F136" s="23">
        <f>F139+F137</f>
        <v>300000</v>
      </c>
      <c r="G136" s="23">
        <f>G139</f>
        <v>0</v>
      </c>
      <c r="H136" s="23">
        <f>H139</f>
        <v>300000</v>
      </c>
    </row>
    <row r="137" spans="1:11" ht="26.25" x14ac:dyDescent="0.25">
      <c r="A137" s="24"/>
      <c r="B137" s="22"/>
      <c r="C137" s="22">
        <v>53</v>
      </c>
      <c r="D137" s="22"/>
      <c r="E137" s="31" t="s">
        <v>101</v>
      </c>
      <c r="F137" s="23">
        <f>F138</f>
        <v>0</v>
      </c>
      <c r="G137" s="23">
        <f>G138</f>
        <v>0</v>
      </c>
      <c r="H137" s="23"/>
    </row>
    <row r="138" spans="1:11" ht="15" customHeight="1" x14ac:dyDescent="0.25">
      <c r="A138" s="24"/>
      <c r="B138" s="22"/>
      <c r="C138" s="22"/>
      <c r="D138" s="26">
        <v>532</v>
      </c>
      <c r="E138" s="27" t="s">
        <v>102</v>
      </c>
      <c r="F138" s="28"/>
      <c r="G138" s="23"/>
      <c r="H138" s="23"/>
    </row>
    <row r="139" spans="1:11" ht="25.5" x14ac:dyDescent="0.25">
      <c r="A139" s="24"/>
      <c r="B139" s="22"/>
      <c r="C139" s="22">
        <v>54</v>
      </c>
      <c r="D139" s="22"/>
      <c r="E139" s="42" t="s">
        <v>103</v>
      </c>
      <c r="F139" s="23">
        <f>F140</f>
        <v>300000</v>
      </c>
      <c r="G139" s="23"/>
      <c r="H139" s="23">
        <f>H140</f>
        <v>300000</v>
      </c>
    </row>
    <row r="140" spans="1:11" ht="39" x14ac:dyDescent="0.25">
      <c r="A140" s="25" t="s">
        <v>32</v>
      </c>
      <c r="B140" s="26"/>
      <c r="C140" s="26"/>
      <c r="D140" s="26">
        <v>542</v>
      </c>
      <c r="E140" s="27" t="s">
        <v>104</v>
      </c>
      <c r="F140" s="28">
        <v>300000</v>
      </c>
      <c r="G140" s="32"/>
      <c r="H140" s="28">
        <f t="shared" ref="H140" si="16">F140+G140</f>
        <v>300000</v>
      </c>
    </row>
    <row r="141" spans="1:11" x14ac:dyDescent="0.25">
      <c r="B141" s="34"/>
      <c r="C141" s="34"/>
      <c r="D141" s="34"/>
      <c r="E141" s="43"/>
      <c r="F141" s="35"/>
      <c r="G141" s="35"/>
      <c r="H141" s="35"/>
    </row>
    <row r="142" spans="1:11" ht="42.75" customHeight="1" x14ac:dyDescent="0.25">
      <c r="A142" s="244" t="s">
        <v>105</v>
      </c>
      <c r="B142" s="244"/>
      <c r="C142" s="244"/>
      <c r="D142" s="244"/>
      <c r="E142" s="44" t="s">
        <v>29</v>
      </c>
      <c r="F142" s="45" t="s">
        <v>7</v>
      </c>
      <c r="G142" s="45" t="s">
        <v>106</v>
      </c>
      <c r="H142" s="45" t="s">
        <v>107</v>
      </c>
    </row>
    <row r="143" spans="1:11" x14ac:dyDescent="0.25">
      <c r="A143" s="245" t="s">
        <v>32</v>
      </c>
      <c r="B143" s="245"/>
      <c r="C143" s="245"/>
      <c r="D143" s="245"/>
      <c r="E143" s="46" t="s">
        <v>108</v>
      </c>
      <c r="F143" s="47">
        <v>3695845.85</v>
      </c>
      <c r="G143" s="47">
        <v>3556850</v>
      </c>
      <c r="H143" s="47">
        <v>3296850</v>
      </c>
      <c r="I143" s="37"/>
      <c r="K143" s="37"/>
    </row>
    <row r="144" spans="1:11" x14ac:dyDescent="0.25">
      <c r="A144" s="245" t="s">
        <v>109</v>
      </c>
      <c r="B144" s="245"/>
      <c r="C144" s="245"/>
      <c r="D144" s="245"/>
      <c r="E144" s="46" t="s">
        <v>110</v>
      </c>
      <c r="F144" s="48"/>
      <c r="G144" s="48"/>
      <c r="H144" s="48"/>
    </row>
    <row r="145" spans="1:11" x14ac:dyDescent="0.25">
      <c r="A145" s="245" t="s">
        <v>111</v>
      </c>
      <c r="B145" s="245"/>
      <c r="C145" s="245"/>
      <c r="D145" s="245"/>
      <c r="E145" s="46" t="s">
        <v>112</v>
      </c>
      <c r="F145" s="48"/>
      <c r="G145" s="48"/>
      <c r="H145" s="48"/>
    </row>
    <row r="146" spans="1:11" x14ac:dyDescent="0.25">
      <c r="A146" s="245" t="s">
        <v>50</v>
      </c>
      <c r="B146" s="245"/>
      <c r="C146" s="245"/>
      <c r="D146" s="245"/>
      <c r="E146" s="46" t="s">
        <v>113</v>
      </c>
      <c r="F146" s="47">
        <v>533150</v>
      </c>
      <c r="G146" s="47">
        <v>211800</v>
      </c>
      <c r="H146" s="47">
        <v>195000</v>
      </c>
      <c r="I146" s="37"/>
      <c r="K146" s="37"/>
    </row>
    <row r="147" spans="1:11" x14ac:dyDescent="0.25">
      <c r="A147" s="245" t="s">
        <v>37</v>
      </c>
      <c r="B147" s="245"/>
      <c r="C147" s="245"/>
      <c r="D147" s="245"/>
      <c r="E147" s="46" t="s">
        <v>114</v>
      </c>
      <c r="F147" s="47">
        <v>3479631.26</v>
      </c>
      <c r="G147" s="47">
        <v>289226.88</v>
      </c>
      <c r="H147" s="47">
        <v>270128.88</v>
      </c>
      <c r="I147" s="37"/>
      <c r="K147" s="37"/>
    </row>
    <row r="148" spans="1:11" x14ac:dyDescent="0.25">
      <c r="A148" s="245" t="s">
        <v>115</v>
      </c>
      <c r="B148" s="245"/>
      <c r="C148" s="245"/>
      <c r="D148" s="245"/>
      <c r="E148" s="46" t="s">
        <v>116</v>
      </c>
      <c r="F148" s="48"/>
      <c r="G148" s="48"/>
      <c r="H148" s="48"/>
    </row>
    <row r="149" spans="1:11" ht="39" x14ac:dyDescent="0.25">
      <c r="A149" s="245" t="s">
        <v>56</v>
      </c>
      <c r="B149" s="245"/>
      <c r="C149" s="245"/>
      <c r="D149" s="245"/>
      <c r="E149" s="46" t="s">
        <v>117</v>
      </c>
      <c r="F149" s="47">
        <v>25000</v>
      </c>
      <c r="G149" s="48"/>
      <c r="H149" s="48"/>
      <c r="I149" s="37"/>
      <c r="K149" s="37"/>
    </row>
    <row r="150" spans="1:11" x14ac:dyDescent="0.25">
      <c r="A150" s="245" t="s">
        <v>118</v>
      </c>
      <c r="B150" s="245"/>
      <c r="C150" s="245"/>
      <c r="D150" s="245"/>
      <c r="E150" s="46" t="s">
        <v>119</v>
      </c>
      <c r="F150" s="48"/>
      <c r="G150" s="48"/>
      <c r="H150" s="48"/>
    </row>
    <row r="151" spans="1:11" x14ac:dyDescent="0.25">
      <c r="A151" s="232"/>
      <c r="B151" s="232"/>
      <c r="C151" s="232"/>
      <c r="D151" s="232"/>
      <c r="E151" s="49" t="s">
        <v>120</v>
      </c>
      <c r="F151" s="47">
        <f>F143+F144+F145+F146+F147+F148+F149+F150</f>
        <v>7733627.1099999994</v>
      </c>
      <c r="G151" s="47">
        <f t="shared" ref="G151:H151" si="17">G143+G144+G145+G146+G147+G148+G149+G150</f>
        <v>4057876.88</v>
      </c>
      <c r="H151" s="47">
        <f t="shared" si="17"/>
        <v>3761978.88</v>
      </c>
      <c r="I151" s="37"/>
      <c r="K151" s="37"/>
    </row>
    <row r="152" spans="1:11" x14ac:dyDescent="0.25">
      <c r="B152" s="34"/>
      <c r="C152" s="34"/>
      <c r="D152" s="34"/>
      <c r="E152" s="43"/>
      <c r="F152" s="50"/>
      <c r="G152" s="50"/>
      <c r="H152" s="50"/>
    </row>
    <row r="153" spans="1:11" x14ac:dyDescent="0.25">
      <c r="B153" s="246" t="s">
        <v>121</v>
      </c>
      <c r="C153" s="246"/>
      <c r="D153" s="246"/>
      <c r="E153" s="246"/>
      <c r="F153" s="246"/>
      <c r="G153" s="246"/>
      <c r="H153" s="246"/>
    </row>
    <row r="155" spans="1:11" x14ac:dyDescent="0.25">
      <c r="B155" s="247" t="s">
        <v>122</v>
      </c>
      <c r="C155" s="247"/>
      <c r="D155" s="247"/>
      <c r="E155" s="247"/>
      <c r="F155" s="247"/>
      <c r="G155" s="247"/>
      <c r="H155" s="247"/>
    </row>
    <row r="157" spans="1:11" s="51" customFormat="1" ht="43.5" customHeight="1" x14ac:dyDescent="0.25">
      <c r="B157" s="248" t="s">
        <v>123</v>
      </c>
      <c r="C157" s="248"/>
      <c r="D157" s="248"/>
      <c r="E157" s="248"/>
      <c r="F157" s="248"/>
      <c r="G157" s="248"/>
      <c r="H157" s="248"/>
      <c r="K157" s="52"/>
    </row>
    <row r="158" spans="1:11" ht="9.75" customHeight="1" x14ac:dyDescent="0.25">
      <c r="B158"/>
      <c r="C158"/>
      <c r="D158"/>
      <c r="E158"/>
      <c r="F158"/>
      <c r="G158"/>
      <c r="H158"/>
    </row>
    <row r="159" spans="1:11" ht="15" customHeight="1" x14ac:dyDescent="0.25">
      <c r="B159" s="240" t="s">
        <v>26</v>
      </c>
      <c r="C159" s="240"/>
      <c r="D159" s="240"/>
      <c r="E159" s="240"/>
      <c r="F159" s="226" t="s">
        <v>7</v>
      </c>
      <c r="G159" s="229" t="s">
        <v>8</v>
      </c>
      <c r="H159" s="229" t="s">
        <v>9</v>
      </c>
      <c r="K159" s="37"/>
    </row>
    <row r="160" spans="1:11" x14ac:dyDescent="0.25">
      <c r="B160" s="19"/>
      <c r="C160" s="240" t="s">
        <v>27</v>
      </c>
      <c r="D160" s="240"/>
      <c r="E160" s="240"/>
      <c r="F160" s="227"/>
      <c r="G160" s="230"/>
      <c r="H160" s="230"/>
    </row>
    <row r="161" spans="2:15" x14ac:dyDescent="0.25">
      <c r="B161" s="19"/>
      <c r="C161" s="19"/>
      <c r="D161" s="240" t="s">
        <v>28</v>
      </c>
      <c r="E161" s="240"/>
      <c r="F161" s="227"/>
      <c r="G161" s="230"/>
      <c r="H161" s="230"/>
    </row>
    <row r="162" spans="2:15" x14ac:dyDescent="0.25">
      <c r="B162" s="19"/>
      <c r="C162" s="19"/>
      <c r="D162" s="19"/>
      <c r="E162" s="20" t="s">
        <v>29</v>
      </c>
      <c r="F162" s="228"/>
      <c r="G162" s="231"/>
      <c r="H162" s="231"/>
    </row>
    <row r="163" spans="2:15" x14ac:dyDescent="0.25">
      <c r="B163" s="20">
        <v>1</v>
      </c>
      <c r="C163" s="20">
        <v>2</v>
      </c>
      <c r="D163" s="20">
        <v>3</v>
      </c>
      <c r="E163" s="20">
        <v>4</v>
      </c>
      <c r="F163" s="20">
        <v>5</v>
      </c>
      <c r="G163" s="20">
        <v>6</v>
      </c>
      <c r="H163" s="20">
        <v>7</v>
      </c>
    </row>
    <row r="164" spans="2:15" ht="25.5" x14ac:dyDescent="0.25">
      <c r="B164" s="26"/>
      <c r="C164" s="53"/>
      <c r="D164" s="53"/>
      <c r="E164" s="54" t="s">
        <v>124</v>
      </c>
      <c r="F164" s="55">
        <f>F165</f>
        <v>322584</v>
      </c>
      <c r="G164" s="55">
        <f>G165</f>
        <v>0</v>
      </c>
      <c r="H164" s="55">
        <f>H165</f>
        <v>322584</v>
      </c>
      <c r="L164" s="37"/>
      <c r="M164" s="37"/>
      <c r="N164" s="37"/>
    </row>
    <row r="165" spans="2:15" s="60" customFormat="1" ht="25.5" x14ac:dyDescent="0.25">
      <c r="B165" s="56"/>
      <c r="C165" s="57"/>
      <c r="D165" s="57"/>
      <c r="E165" s="58" t="s">
        <v>125</v>
      </c>
      <c r="F165" s="59">
        <f>F167</f>
        <v>322584</v>
      </c>
      <c r="G165" s="59">
        <f>G167</f>
        <v>0</v>
      </c>
      <c r="H165" s="59">
        <f>H167</f>
        <v>322584</v>
      </c>
      <c r="L165" s="61"/>
    </row>
    <row r="166" spans="2:15" s="60" customFormat="1" ht="25.5" x14ac:dyDescent="0.25">
      <c r="B166" s="56"/>
      <c r="C166" s="56"/>
      <c r="D166" s="56"/>
      <c r="E166" s="62" t="s">
        <v>126</v>
      </c>
      <c r="F166" s="63"/>
      <c r="G166" s="63"/>
      <c r="H166" s="63"/>
      <c r="M166" s="61"/>
    </row>
    <row r="167" spans="2:15" s="60" customFormat="1" ht="38.25" x14ac:dyDescent="0.25">
      <c r="B167" s="56"/>
      <c r="C167" s="64"/>
      <c r="D167" s="64"/>
      <c r="E167" s="65" t="s">
        <v>127</v>
      </c>
      <c r="F167" s="66">
        <f>F168+F179+F184</f>
        <v>322584</v>
      </c>
      <c r="G167" s="66">
        <f t="shared" ref="G167:H167" si="18">G168+G179+G184</f>
        <v>0</v>
      </c>
      <c r="H167" s="66">
        <f t="shared" si="18"/>
        <v>322584</v>
      </c>
      <c r="L167" s="61"/>
      <c r="O167" s="61"/>
    </row>
    <row r="168" spans="2:15" x14ac:dyDescent="0.25">
      <c r="B168" s="34"/>
      <c r="C168" s="34"/>
      <c r="D168" s="67"/>
      <c r="E168" s="68" t="s">
        <v>128</v>
      </c>
      <c r="F168" s="69">
        <f>F170</f>
        <v>176884</v>
      </c>
      <c r="G168" s="69">
        <f>G170</f>
        <v>0</v>
      </c>
      <c r="H168" s="69">
        <f>H170</f>
        <v>176884</v>
      </c>
      <c r="K168" s="60"/>
      <c r="M168" s="37"/>
    </row>
    <row r="169" spans="2:15" x14ac:dyDescent="0.25">
      <c r="B169" s="34"/>
      <c r="C169" s="34"/>
      <c r="D169" s="67"/>
      <c r="E169" s="70" t="s">
        <v>129</v>
      </c>
      <c r="F169" s="71">
        <v>176884</v>
      </c>
      <c r="G169" s="72"/>
      <c r="H169" s="73">
        <v>176884</v>
      </c>
      <c r="K169" s="37"/>
      <c r="M169" s="37"/>
    </row>
    <row r="170" spans="2:15" x14ac:dyDescent="0.25">
      <c r="B170" s="74">
        <v>3</v>
      </c>
      <c r="C170" s="74"/>
      <c r="D170" s="74"/>
      <c r="E170" s="74" t="s">
        <v>58</v>
      </c>
      <c r="F170" s="75">
        <f>F171+F174+F177</f>
        <v>176884</v>
      </c>
      <c r="G170" s="76">
        <f>G171+G174+G177</f>
        <v>0</v>
      </c>
      <c r="H170" s="76">
        <f>H171+H174+H177</f>
        <v>176884</v>
      </c>
    </row>
    <row r="171" spans="2:15" x14ac:dyDescent="0.25">
      <c r="B171" s="74"/>
      <c r="C171" s="74">
        <v>31</v>
      </c>
      <c r="D171" s="74"/>
      <c r="E171" s="74" t="s">
        <v>60</v>
      </c>
      <c r="F171" s="75">
        <f>F172+F173</f>
        <v>117620</v>
      </c>
      <c r="G171" s="76"/>
      <c r="H171" s="76">
        <f>F171+G171</f>
        <v>117620</v>
      </c>
    </row>
    <row r="172" spans="2:15" x14ac:dyDescent="0.25">
      <c r="B172" s="77"/>
      <c r="C172" s="77"/>
      <c r="D172" s="77">
        <v>311</v>
      </c>
      <c r="E172" s="77" t="s">
        <v>130</v>
      </c>
      <c r="F172" s="72">
        <v>100960</v>
      </c>
      <c r="G172" s="78"/>
      <c r="H172" s="78">
        <f t="shared" ref="H172:H173" si="19">F172+G172</f>
        <v>100960</v>
      </c>
      <c r="M172" s="37"/>
    </row>
    <row r="173" spans="2:15" x14ac:dyDescent="0.25">
      <c r="B173" s="77"/>
      <c r="C173" s="77"/>
      <c r="D173" s="77">
        <v>313</v>
      </c>
      <c r="E173" s="77" t="s">
        <v>64</v>
      </c>
      <c r="F173" s="72">
        <v>16660</v>
      </c>
      <c r="G173" s="78"/>
      <c r="H173" s="78">
        <f t="shared" si="19"/>
        <v>16660</v>
      </c>
    </row>
    <row r="174" spans="2:15" x14ac:dyDescent="0.25">
      <c r="B174" s="74"/>
      <c r="C174" s="74">
        <v>32</v>
      </c>
      <c r="D174" s="74"/>
      <c r="E174" s="74" t="s">
        <v>65</v>
      </c>
      <c r="F174" s="75">
        <f>F175+F176</f>
        <v>45264</v>
      </c>
      <c r="G174" s="76"/>
      <c r="H174" s="76">
        <f>F174+G174</f>
        <v>45264</v>
      </c>
    </row>
    <row r="175" spans="2:15" x14ac:dyDescent="0.25">
      <c r="B175" s="77"/>
      <c r="C175" s="77"/>
      <c r="D175" s="77">
        <v>321</v>
      </c>
      <c r="E175" s="77" t="s">
        <v>66</v>
      </c>
      <c r="F175" s="72">
        <v>25264</v>
      </c>
      <c r="G175" s="78"/>
      <c r="H175" s="78">
        <f t="shared" ref="H175:H176" si="20">F175+G175</f>
        <v>25264</v>
      </c>
    </row>
    <row r="176" spans="2:15" x14ac:dyDescent="0.25">
      <c r="B176" s="77"/>
      <c r="C176" s="77"/>
      <c r="D176" s="77">
        <v>323</v>
      </c>
      <c r="E176" s="77" t="s">
        <v>69</v>
      </c>
      <c r="F176" s="72">
        <v>20000</v>
      </c>
      <c r="G176" s="78"/>
      <c r="H176" s="78">
        <f t="shared" si="20"/>
        <v>20000</v>
      </c>
    </row>
    <row r="177" spans="2:13" x14ac:dyDescent="0.25">
      <c r="B177" s="74"/>
      <c r="C177" s="74">
        <v>38</v>
      </c>
      <c r="D177" s="74"/>
      <c r="E177" s="74" t="s">
        <v>81</v>
      </c>
      <c r="F177" s="75">
        <f>F178</f>
        <v>14000</v>
      </c>
      <c r="G177" s="76"/>
      <c r="H177" s="76">
        <f>F177+G177</f>
        <v>14000</v>
      </c>
    </row>
    <row r="178" spans="2:13" x14ac:dyDescent="0.25">
      <c r="B178" s="77"/>
      <c r="C178" s="77"/>
      <c r="D178" s="77">
        <v>381</v>
      </c>
      <c r="E178" s="79" t="s">
        <v>131</v>
      </c>
      <c r="F178" s="72">
        <v>14000</v>
      </c>
      <c r="G178" s="72"/>
      <c r="H178" s="72">
        <f>F178+G178</f>
        <v>14000</v>
      </c>
    </row>
    <row r="179" spans="2:13" x14ac:dyDescent="0.25">
      <c r="B179" s="80"/>
      <c r="C179" s="80"/>
      <c r="D179" s="81"/>
      <c r="E179" s="68" t="s">
        <v>132</v>
      </c>
      <c r="F179" s="69">
        <f>F181</f>
        <v>29500</v>
      </c>
      <c r="G179" s="69">
        <f>G181</f>
        <v>0</v>
      </c>
      <c r="H179" s="69">
        <f>H181</f>
        <v>29500</v>
      </c>
      <c r="M179" s="37"/>
    </row>
    <row r="180" spans="2:13" x14ac:dyDescent="0.25">
      <c r="B180" s="80"/>
      <c r="C180" s="80"/>
      <c r="D180" s="81"/>
      <c r="E180" s="70" t="s">
        <v>129</v>
      </c>
      <c r="F180" s="71">
        <v>29500</v>
      </c>
      <c r="G180" s="72"/>
      <c r="H180" s="73">
        <v>29500</v>
      </c>
    </row>
    <row r="181" spans="2:13" x14ac:dyDescent="0.25">
      <c r="B181" s="74">
        <v>3</v>
      </c>
      <c r="C181" s="74"/>
      <c r="D181" s="74"/>
      <c r="E181" s="74" t="s">
        <v>58</v>
      </c>
      <c r="F181" s="75">
        <f>F182</f>
        <v>29500</v>
      </c>
      <c r="G181" s="75">
        <f t="shared" ref="G181:H181" si="21">G182</f>
        <v>0</v>
      </c>
      <c r="H181" s="75">
        <f t="shared" si="21"/>
        <v>29500</v>
      </c>
    </row>
    <row r="182" spans="2:13" x14ac:dyDescent="0.25">
      <c r="B182" s="74"/>
      <c r="C182" s="74">
        <v>32</v>
      </c>
      <c r="D182" s="74"/>
      <c r="E182" s="74" t="s">
        <v>65</v>
      </c>
      <c r="F182" s="75">
        <f>F183</f>
        <v>29500</v>
      </c>
      <c r="G182" s="75"/>
      <c r="H182" s="75">
        <f>F182+G182</f>
        <v>29500</v>
      </c>
    </row>
    <row r="183" spans="2:13" x14ac:dyDescent="0.25">
      <c r="B183" s="77"/>
      <c r="C183" s="77"/>
      <c r="D183" s="77">
        <v>329</v>
      </c>
      <c r="E183" s="77" t="s">
        <v>71</v>
      </c>
      <c r="F183" s="72">
        <v>29500</v>
      </c>
      <c r="G183" s="72"/>
      <c r="H183" s="72">
        <f>F183+G183</f>
        <v>29500</v>
      </c>
    </row>
    <row r="184" spans="2:13" x14ac:dyDescent="0.25">
      <c r="B184" s="82"/>
      <c r="C184" s="82"/>
      <c r="D184" s="82"/>
      <c r="E184" s="83" t="s">
        <v>133</v>
      </c>
      <c r="F184" s="84">
        <f>F187</f>
        <v>116200</v>
      </c>
      <c r="G184" s="84">
        <f t="shared" ref="G184" si="22">G187</f>
        <v>0</v>
      </c>
      <c r="H184" s="84">
        <f>F184+G184</f>
        <v>116200</v>
      </c>
    </row>
    <row r="185" spans="2:13" x14ac:dyDescent="0.25">
      <c r="B185" s="82"/>
      <c r="C185" s="82"/>
      <c r="D185" s="82"/>
      <c r="E185" s="70" t="s">
        <v>129</v>
      </c>
      <c r="F185" s="85">
        <v>116200</v>
      </c>
      <c r="G185" s="72"/>
      <c r="H185" s="72">
        <v>104200</v>
      </c>
    </row>
    <row r="186" spans="2:13" x14ac:dyDescent="0.25">
      <c r="B186" s="82"/>
      <c r="C186" s="82"/>
      <c r="D186" s="82"/>
      <c r="E186" s="70" t="s">
        <v>134</v>
      </c>
      <c r="F186" s="85"/>
      <c r="G186" s="72"/>
      <c r="H186" s="72">
        <v>12000</v>
      </c>
    </row>
    <row r="187" spans="2:13" x14ac:dyDescent="0.25">
      <c r="B187" s="74">
        <v>3</v>
      </c>
      <c r="C187" s="74"/>
      <c r="D187" s="74"/>
      <c r="E187" s="74" t="s">
        <v>58</v>
      </c>
      <c r="F187" s="75">
        <f>F188+F192</f>
        <v>116200</v>
      </c>
      <c r="G187" s="75"/>
      <c r="H187" s="75">
        <f t="shared" ref="H187" si="23">F187+G187</f>
        <v>116200</v>
      </c>
      <c r="M187" s="37"/>
    </row>
    <row r="188" spans="2:13" x14ac:dyDescent="0.25">
      <c r="B188" s="74"/>
      <c r="C188" s="74">
        <v>32</v>
      </c>
      <c r="D188" s="74"/>
      <c r="E188" s="74" t="s">
        <v>65</v>
      </c>
      <c r="F188" s="75">
        <f>F189+F190+F191</f>
        <v>86200</v>
      </c>
      <c r="G188" s="75"/>
      <c r="H188" s="75">
        <f>F188+G188</f>
        <v>86200</v>
      </c>
    </row>
    <row r="189" spans="2:13" x14ac:dyDescent="0.25">
      <c r="B189" s="74"/>
      <c r="C189" s="74"/>
      <c r="D189" s="77">
        <v>322</v>
      </c>
      <c r="E189" s="77" t="s">
        <v>67</v>
      </c>
      <c r="F189" s="72">
        <v>1200</v>
      </c>
      <c r="G189" s="75"/>
      <c r="H189" s="75">
        <f t="shared" ref="H189:H191" si="24">F189+G189</f>
        <v>1200</v>
      </c>
    </row>
    <row r="190" spans="2:13" x14ac:dyDescent="0.25">
      <c r="B190" s="74"/>
      <c r="C190" s="74"/>
      <c r="D190" s="77">
        <v>323</v>
      </c>
      <c r="E190" s="77" t="s">
        <v>69</v>
      </c>
      <c r="F190" s="72">
        <v>10000</v>
      </c>
      <c r="G190" s="75"/>
      <c r="H190" s="75">
        <f t="shared" si="24"/>
        <v>10000</v>
      </c>
    </row>
    <row r="191" spans="2:13" x14ac:dyDescent="0.25">
      <c r="B191" s="77"/>
      <c r="C191" s="77"/>
      <c r="D191" s="77">
        <v>329</v>
      </c>
      <c r="E191" s="77" t="s">
        <v>71</v>
      </c>
      <c r="F191" s="72">
        <v>75000</v>
      </c>
      <c r="G191" s="72"/>
      <c r="H191" s="72">
        <f t="shared" si="24"/>
        <v>75000</v>
      </c>
    </row>
    <row r="192" spans="2:13" x14ac:dyDescent="0.25">
      <c r="B192" s="77"/>
      <c r="C192" s="74">
        <v>38</v>
      </c>
      <c r="D192" s="74"/>
      <c r="E192" s="86" t="s">
        <v>81</v>
      </c>
      <c r="F192" s="75">
        <f>F193</f>
        <v>30000</v>
      </c>
      <c r="G192" s="75"/>
      <c r="H192" s="75">
        <f>F192+G192</f>
        <v>30000</v>
      </c>
    </row>
    <row r="193" spans="2:14" x14ac:dyDescent="0.25">
      <c r="B193" s="77"/>
      <c r="C193" s="77"/>
      <c r="D193" s="77">
        <v>381</v>
      </c>
      <c r="E193" s="87" t="s">
        <v>82</v>
      </c>
      <c r="F193" s="72">
        <v>30000</v>
      </c>
      <c r="G193" s="72"/>
      <c r="H193" s="72">
        <f>F193+G193</f>
        <v>30000</v>
      </c>
    </row>
    <row r="194" spans="2:14" ht="26.25" x14ac:dyDescent="0.25">
      <c r="B194" s="53"/>
      <c r="C194" s="53"/>
      <c r="D194" s="53"/>
      <c r="E194" s="88" t="s">
        <v>135</v>
      </c>
      <c r="F194" s="55">
        <f>F195+F265+F292+F363+F455+F480+F534</f>
        <v>6012468.3700000001</v>
      </c>
      <c r="G194" s="55">
        <f>G195+G265+G292+G363+G455+G480+G534</f>
        <v>1398574.74</v>
      </c>
      <c r="H194" s="55">
        <f>H195+H265+H292+H363+H455+H480+H534</f>
        <v>7411043.1100000003</v>
      </c>
      <c r="K194" s="37"/>
      <c r="M194" s="37"/>
      <c r="N194" s="37"/>
    </row>
    <row r="195" spans="2:14" ht="25.5" x14ac:dyDescent="0.25">
      <c r="B195" s="89"/>
      <c r="C195" s="89"/>
      <c r="D195" s="89"/>
      <c r="E195" s="90" t="s">
        <v>136</v>
      </c>
      <c r="F195" s="91">
        <f>F197</f>
        <v>1072272</v>
      </c>
      <c r="G195" s="91">
        <f t="shared" ref="G195:H195" si="25">G197</f>
        <v>125000</v>
      </c>
      <c r="H195" s="91">
        <f t="shared" si="25"/>
        <v>1197272</v>
      </c>
      <c r="M195" s="37"/>
      <c r="N195" s="37"/>
    </row>
    <row r="196" spans="2:14" ht="25.5" x14ac:dyDescent="0.25">
      <c r="B196" s="26"/>
      <c r="C196" s="26"/>
      <c r="D196" s="26"/>
      <c r="E196" s="92" t="s">
        <v>126</v>
      </c>
      <c r="F196" s="22"/>
      <c r="G196" s="22"/>
      <c r="H196" s="22"/>
    </row>
    <row r="197" spans="2:14" ht="39" x14ac:dyDescent="0.25">
      <c r="B197" s="93"/>
      <c r="C197" s="93"/>
      <c r="D197" s="93"/>
      <c r="E197" s="94" t="s">
        <v>137</v>
      </c>
      <c r="F197" s="95">
        <f>F198+F219+F236+F227+F245+F250+F255+F260</f>
        <v>1072272</v>
      </c>
      <c r="G197" s="95">
        <f>G198+G219+G236+G227+G245+G250+G255+G260</f>
        <v>125000</v>
      </c>
      <c r="H197" s="95">
        <f>H198+H219+H236+H227+H245+H250+H255+H260</f>
        <v>1197272</v>
      </c>
    </row>
    <row r="198" spans="2:14" ht="25.5" x14ac:dyDescent="0.25">
      <c r="B198" s="34"/>
      <c r="C198" s="34"/>
      <c r="D198" s="67"/>
      <c r="E198" s="96" t="s">
        <v>138</v>
      </c>
      <c r="F198" s="69">
        <f>F201+F213</f>
        <v>868554</v>
      </c>
      <c r="G198" s="69">
        <f>G201+G213</f>
        <v>0</v>
      </c>
      <c r="H198" s="69">
        <f>H201+H213</f>
        <v>868554</v>
      </c>
    </row>
    <row r="199" spans="2:14" x14ac:dyDescent="0.25">
      <c r="B199" s="34"/>
      <c r="C199" s="34"/>
      <c r="D199" s="67"/>
      <c r="E199" s="70" t="s">
        <v>139</v>
      </c>
      <c r="F199" s="85">
        <v>789754</v>
      </c>
      <c r="G199" s="72"/>
      <c r="H199" s="72">
        <v>780854</v>
      </c>
    </row>
    <row r="200" spans="2:14" x14ac:dyDescent="0.25">
      <c r="B200" s="34"/>
      <c r="C200" s="34"/>
      <c r="D200" s="67"/>
      <c r="E200" s="70" t="s">
        <v>134</v>
      </c>
      <c r="F200" s="72">
        <v>58800</v>
      </c>
      <c r="G200" s="72"/>
      <c r="H200" s="72">
        <v>87700</v>
      </c>
    </row>
    <row r="201" spans="2:14" x14ac:dyDescent="0.25">
      <c r="B201" s="74">
        <v>3</v>
      </c>
      <c r="C201" s="74"/>
      <c r="D201" s="74"/>
      <c r="E201" s="74" t="s">
        <v>58</v>
      </c>
      <c r="F201" s="75">
        <f>F202+F206+F211</f>
        <v>774054</v>
      </c>
      <c r="G201" s="75">
        <f>G202+G206+G211</f>
        <v>0</v>
      </c>
      <c r="H201" s="75">
        <f>H202+H206+H211</f>
        <v>774054</v>
      </c>
    </row>
    <row r="202" spans="2:14" x14ac:dyDescent="0.25">
      <c r="B202" s="74"/>
      <c r="C202" s="74">
        <v>31</v>
      </c>
      <c r="D202" s="74"/>
      <c r="E202" s="74" t="s">
        <v>60</v>
      </c>
      <c r="F202" s="75">
        <f>F203+F204+F205</f>
        <v>382693</v>
      </c>
      <c r="G202" s="75"/>
      <c r="H202" s="75">
        <f>F202+G202</f>
        <v>382693</v>
      </c>
    </row>
    <row r="203" spans="2:14" x14ac:dyDescent="0.25">
      <c r="B203" s="77"/>
      <c r="C203" s="77"/>
      <c r="D203" s="77">
        <v>311</v>
      </c>
      <c r="E203" s="77" t="s">
        <v>140</v>
      </c>
      <c r="F203" s="72">
        <v>307730</v>
      </c>
      <c r="G203" s="72"/>
      <c r="H203" s="72">
        <f t="shared" ref="H203:H205" si="26">F203+G203</f>
        <v>307730</v>
      </c>
    </row>
    <row r="204" spans="2:14" x14ac:dyDescent="0.25">
      <c r="B204" s="77"/>
      <c r="C204" s="77"/>
      <c r="D204" s="77">
        <v>312</v>
      </c>
      <c r="E204" s="77" t="s">
        <v>63</v>
      </c>
      <c r="F204" s="72">
        <v>24183</v>
      </c>
      <c r="G204" s="72"/>
      <c r="H204" s="72">
        <f t="shared" si="26"/>
        <v>24183</v>
      </c>
    </row>
    <row r="205" spans="2:14" x14ac:dyDescent="0.25">
      <c r="B205" s="77"/>
      <c r="C205" s="77"/>
      <c r="D205" s="77">
        <v>313</v>
      </c>
      <c r="E205" s="77" t="s">
        <v>64</v>
      </c>
      <c r="F205" s="72">
        <v>50780</v>
      </c>
      <c r="G205" s="72"/>
      <c r="H205" s="72">
        <f t="shared" si="26"/>
        <v>50780</v>
      </c>
    </row>
    <row r="206" spans="2:14" x14ac:dyDescent="0.25">
      <c r="B206" s="74"/>
      <c r="C206" s="74">
        <v>32</v>
      </c>
      <c r="D206" s="74"/>
      <c r="E206" s="74" t="s">
        <v>65</v>
      </c>
      <c r="F206" s="75">
        <f>F207+F208+F209+F210</f>
        <v>382011</v>
      </c>
      <c r="G206" s="75"/>
      <c r="H206" s="75">
        <f>F206+G206</f>
        <v>382011</v>
      </c>
    </row>
    <row r="207" spans="2:14" x14ac:dyDescent="0.25">
      <c r="B207" s="77"/>
      <c r="C207" s="77"/>
      <c r="D207" s="77">
        <v>321</v>
      </c>
      <c r="E207" s="77" t="s">
        <v>66</v>
      </c>
      <c r="F207" s="72">
        <v>38356</v>
      </c>
      <c r="G207" s="72"/>
      <c r="H207" s="72">
        <f t="shared" ref="H207:H210" si="27">F207+G207</f>
        <v>38356</v>
      </c>
    </row>
    <row r="208" spans="2:14" x14ac:dyDescent="0.25">
      <c r="B208" s="77"/>
      <c r="C208" s="77"/>
      <c r="D208" s="77">
        <v>322</v>
      </c>
      <c r="E208" s="77" t="s">
        <v>67</v>
      </c>
      <c r="F208" s="72">
        <v>72400</v>
      </c>
      <c r="G208" s="72"/>
      <c r="H208" s="72">
        <f t="shared" si="27"/>
        <v>72400</v>
      </c>
    </row>
    <row r="209" spans="2:8" x14ac:dyDescent="0.25">
      <c r="B209" s="77"/>
      <c r="C209" s="77"/>
      <c r="D209" s="77">
        <v>323</v>
      </c>
      <c r="E209" s="77" t="s">
        <v>69</v>
      </c>
      <c r="F209" s="72">
        <v>259255</v>
      </c>
      <c r="G209" s="72"/>
      <c r="H209" s="72">
        <f t="shared" si="27"/>
        <v>259255</v>
      </c>
    </row>
    <row r="210" spans="2:8" x14ac:dyDescent="0.25">
      <c r="B210" s="77"/>
      <c r="C210" s="77"/>
      <c r="D210" s="77">
        <v>329</v>
      </c>
      <c r="E210" s="77" t="s">
        <v>71</v>
      </c>
      <c r="F210" s="72">
        <v>12000</v>
      </c>
      <c r="G210" s="72"/>
      <c r="H210" s="72">
        <f t="shared" si="27"/>
        <v>12000</v>
      </c>
    </row>
    <row r="211" spans="2:8" x14ac:dyDescent="0.25">
      <c r="B211" s="74"/>
      <c r="C211" s="74">
        <v>34</v>
      </c>
      <c r="D211" s="74"/>
      <c r="E211" s="74" t="s">
        <v>72</v>
      </c>
      <c r="F211" s="75">
        <f>F212</f>
        <v>9350</v>
      </c>
      <c r="G211" s="75"/>
      <c r="H211" s="75">
        <f>F211+G211</f>
        <v>9350</v>
      </c>
    </row>
    <row r="212" spans="2:8" x14ac:dyDescent="0.25">
      <c r="B212" s="77"/>
      <c r="C212" s="77"/>
      <c r="D212" s="77">
        <v>343</v>
      </c>
      <c r="E212" s="77" t="s">
        <v>74</v>
      </c>
      <c r="F212" s="72">
        <v>9350</v>
      </c>
      <c r="G212" s="72"/>
      <c r="H212" s="72">
        <f>F212+G212</f>
        <v>9350</v>
      </c>
    </row>
    <row r="213" spans="2:8" ht="26.25" x14ac:dyDescent="0.25">
      <c r="B213" s="74">
        <v>4</v>
      </c>
      <c r="C213" s="74"/>
      <c r="D213" s="74"/>
      <c r="E213" s="97" t="s">
        <v>84</v>
      </c>
      <c r="F213" s="75">
        <f>F214+F216</f>
        <v>94500</v>
      </c>
      <c r="G213" s="75">
        <f>G214+G216</f>
        <v>0</v>
      </c>
      <c r="H213" s="75">
        <f>H214+H216</f>
        <v>94500</v>
      </c>
    </row>
    <row r="214" spans="2:8" ht="39" x14ac:dyDescent="0.25">
      <c r="B214" s="77"/>
      <c r="C214" s="74">
        <v>41</v>
      </c>
      <c r="D214" s="74"/>
      <c r="E214" s="97" t="s">
        <v>86</v>
      </c>
      <c r="F214" s="75">
        <f>F215</f>
        <v>0</v>
      </c>
      <c r="G214" s="75"/>
      <c r="H214" s="75">
        <f>F214+G214</f>
        <v>0</v>
      </c>
    </row>
    <row r="215" spans="2:8" ht="26.25" x14ac:dyDescent="0.25">
      <c r="B215" s="77"/>
      <c r="C215" s="74"/>
      <c r="D215" s="77">
        <v>411</v>
      </c>
      <c r="E215" s="98" t="s">
        <v>141</v>
      </c>
      <c r="F215" s="72"/>
      <c r="G215" s="75"/>
      <c r="H215" s="75">
        <f>F215+G215</f>
        <v>0</v>
      </c>
    </row>
    <row r="216" spans="2:8" ht="39" x14ac:dyDescent="0.25">
      <c r="B216" s="77"/>
      <c r="C216" s="74">
        <v>42</v>
      </c>
      <c r="D216" s="77"/>
      <c r="E216" s="99" t="s">
        <v>142</v>
      </c>
      <c r="F216" s="75">
        <f>F217+F218</f>
        <v>94500</v>
      </c>
      <c r="G216" s="75"/>
      <c r="H216" s="75">
        <f>F216+G216</f>
        <v>94500</v>
      </c>
    </row>
    <row r="217" spans="2:8" x14ac:dyDescent="0.25">
      <c r="B217" s="77"/>
      <c r="C217" s="77"/>
      <c r="D217" s="77">
        <v>422</v>
      </c>
      <c r="E217" s="100" t="s">
        <v>91</v>
      </c>
      <c r="F217" s="72">
        <v>64500</v>
      </c>
      <c r="G217" s="72"/>
      <c r="H217" s="72">
        <f t="shared" ref="H217:H218" si="28">F217+G217</f>
        <v>64500</v>
      </c>
    </row>
    <row r="218" spans="2:8" x14ac:dyDescent="0.25">
      <c r="B218" s="77"/>
      <c r="C218" s="77"/>
      <c r="D218" s="77">
        <v>426</v>
      </c>
      <c r="E218" s="100" t="s">
        <v>92</v>
      </c>
      <c r="F218" s="72">
        <v>30000</v>
      </c>
      <c r="G218" s="72"/>
      <c r="H218" s="72">
        <f t="shared" si="28"/>
        <v>30000</v>
      </c>
    </row>
    <row r="219" spans="2:8" ht="26.25" x14ac:dyDescent="0.25">
      <c r="B219" s="80"/>
      <c r="C219" s="80"/>
      <c r="D219" s="81"/>
      <c r="E219" s="101" t="s">
        <v>143</v>
      </c>
      <c r="F219" s="69">
        <f>F222</f>
        <v>96348</v>
      </c>
      <c r="G219" s="69">
        <f>G222</f>
        <v>40000</v>
      </c>
      <c r="H219" s="69">
        <f>H222</f>
        <v>136348</v>
      </c>
    </row>
    <row r="220" spans="2:8" x14ac:dyDescent="0.25">
      <c r="B220" s="80"/>
      <c r="C220" s="80"/>
      <c r="D220" s="81"/>
      <c r="E220" s="102" t="s">
        <v>134</v>
      </c>
      <c r="F220" s="85"/>
      <c r="G220" s="85"/>
      <c r="H220" s="85">
        <v>130000</v>
      </c>
    </row>
    <row r="221" spans="2:8" x14ac:dyDescent="0.25">
      <c r="B221" s="80"/>
      <c r="C221" s="80"/>
      <c r="D221" s="81"/>
      <c r="E221" s="100" t="s">
        <v>129</v>
      </c>
      <c r="F221" s="103">
        <v>96348</v>
      </c>
      <c r="G221" s="50"/>
      <c r="H221" s="104">
        <v>6348</v>
      </c>
    </row>
    <row r="222" spans="2:8" x14ac:dyDescent="0.25">
      <c r="B222" s="74">
        <v>3</v>
      </c>
      <c r="C222" s="74"/>
      <c r="D222" s="74"/>
      <c r="E222" s="74" t="s">
        <v>58</v>
      </c>
      <c r="F222" s="75">
        <f>F223</f>
        <v>96348</v>
      </c>
      <c r="G222" s="75">
        <f t="shared" ref="G222:H222" si="29">G223</f>
        <v>40000</v>
      </c>
      <c r="H222" s="75">
        <f t="shared" si="29"/>
        <v>136348</v>
      </c>
    </row>
    <row r="223" spans="2:8" x14ac:dyDescent="0.25">
      <c r="B223" s="74"/>
      <c r="C223" s="74">
        <v>32</v>
      </c>
      <c r="D223" s="74"/>
      <c r="E223" s="74" t="s">
        <v>65</v>
      </c>
      <c r="F223" s="75">
        <f>F225+F226+F224</f>
        <v>96348</v>
      </c>
      <c r="G223" s="75">
        <f>G224+G225+G226</f>
        <v>40000</v>
      </c>
      <c r="H223" s="75">
        <f>F223+G223</f>
        <v>136348</v>
      </c>
    </row>
    <row r="224" spans="2:8" x14ac:dyDescent="0.25">
      <c r="B224" s="74"/>
      <c r="C224" s="74"/>
      <c r="D224" s="77">
        <v>322</v>
      </c>
      <c r="E224" s="77" t="s">
        <v>67</v>
      </c>
      <c r="F224" s="72">
        <v>3000</v>
      </c>
      <c r="G224" s="75"/>
      <c r="H224" s="72">
        <f t="shared" ref="H224:H226" si="30">F224+G224</f>
        <v>3000</v>
      </c>
    </row>
    <row r="225" spans="2:8" x14ac:dyDescent="0.25">
      <c r="B225" s="77"/>
      <c r="C225" s="77"/>
      <c r="D225" s="77">
        <v>323</v>
      </c>
      <c r="E225" s="77" t="s">
        <v>69</v>
      </c>
      <c r="F225" s="72">
        <v>90000</v>
      </c>
      <c r="G225" s="72">
        <v>40000</v>
      </c>
      <c r="H225" s="72">
        <f t="shared" si="30"/>
        <v>130000</v>
      </c>
    </row>
    <row r="226" spans="2:8" x14ac:dyDescent="0.25">
      <c r="B226" s="77"/>
      <c r="C226" s="77"/>
      <c r="D226" s="77">
        <v>329</v>
      </c>
      <c r="E226" s="77" t="s">
        <v>71</v>
      </c>
      <c r="F226" s="72">
        <v>3348</v>
      </c>
      <c r="G226" s="72"/>
      <c r="H226" s="72">
        <f t="shared" si="30"/>
        <v>3348</v>
      </c>
    </row>
    <row r="227" spans="2:8" ht="26.25" x14ac:dyDescent="0.25">
      <c r="B227" s="82"/>
      <c r="C227" s="82"/>
      <c r="D227" s="105"/>
      <c r="E227" s="106" t="s">
        <v>144</v>
      </c>
      <c r="F227" s="69">
        <f>F229</f>
        <v>43870</v>
      </c>
      <c r="G227" s="69">
        <f>G229</f>
        <v>0</v>
      </c>
      <c r="H227" s="69">
        <f>H229</f>
        <v>43870</v>
      </c>
    </row>
    <row r="228" spans="2:8" x14ac:dyDescent="0.25">
      <c r="B228" s="82"/>
      <c r="C228" s="82"/>
      <c r="D228" s="105"/>
      <c r="E228" s="70" t="s">
        <v>134</v>
      </c>
      <c r="F228" s="50">
        <v>43870</v>
      </c>
      <c r="G228" s="72"/>
      <c r="H228" s="73">
        <v>43870</v>
      </c>
    </row>
    <row r="229" spans="2:8" x14ac:dyDescent="0.25">
      <c r="B229" s="74">
        <v>3</v>
      </c>
      <c r="C229" s="74"/>
      <c r="D229" s="74"/>
      <c r="E229" s="74" t="s">
        <v>58</v>
      </c>
      <c r="F229" s="75">
        <f>F230+F233</f>
        <v>43870</v>
      </c>
      <c r="G229" s="75">
        <f>G230+G233</f>
        <v>0</v>
      </c>
      <c r="H229" s="75">
        <f>H230+H233</f>
        <v>43870</v>
      </c>
    </row>
    <row r="230" spans="2:8" x14ac:dyDescent="0.25">
      <c r="B230" s="74"/>
      <c r="C230" s="74">
        <v>31</v>
      </c>
      <c r="D230" s="74"/>
      <c r="E230" s="74" t="s">
        <v>60</v>
      </c>
      <c r="F230" s="75">
        <f>F231+F232</f>
        <v>40845</v>
      </c>
      <c r="G230" s="75"/>
      <c r="H230" s="75">
        <f>F230+G230</f>
        <v>40845</v>
      </c>
    </row>
    <row r="231" spans="2:8" x14ac:dyDescent="0.25">
      <c r="B231" s="77"/>
      <c r="C231" s="77"/>
      <c r="D231" s="77">
        <v>311</v>
      </c>
      <c r="E231" s="77" t="s">
        <v>140</v>
      </c>
      <c r="F231" s="72">
        <v>35065</v>
      </c>
      <c r="G231" s="72"/>
      <c r="H231" s="72">
        <f t="shared" ref="H231:H232" si="31">F231+G231</f>
        <v>35065</v>
      </c>
    </row>
    <row r="232" spans="2:8" x14ac:dyDescent="0.25">
      <c r="B232" s="77"/>
      <c r="C232" s="77"/>
      <c r="D232" s="77">
        <v>313</v>
      </c>
      <c r="E232" s="77" t="s">
        <v>64</v>
      </c>
      <c r="F232" s="72">
        <v>5780</v>
      </c>
      <c r="G232" s="72"/>
      <c r="H232" s="72">
        <f t="shared" si="31"/>
        <v>5780</v>
      </c>
    </row>
    <row r="233" spans="2:8" x14ac:dyDescent="0.25">
      <c r="B233" s="74"/>
      <c r="C233" s="74">
        <v>32</v>
      </c>
      <c r="D233" s="74"/>
      <c r="E233" s="74" t="s">
        <v>65</v>
      </c>
      <c r="F233" s="75">
        <f>F235+F234</f>
        <v>3025</v>
      </c>
      <c r="G233" s="75"/>
      <c r="H233" s="75">
        <f>F233+G233</f>
        <v>3025</v>
      </c>
    </row>
    <row r="234" spans="2:8" x14ac:dyDescent="0.25">
      <c r="B234" s="74"/>
      <c r="C234" s="74"/>
      <c r="D234" s="77">
        <v>321</v>
      </c>
      <c r="E234" s="77" t="s">
        <v>66</v>
      </c>
      <c r="F234" s="72">
        <v>2525</v>
      </c>
      <c r="G234" s="75"/>
      <c r="H234" s="72">
        <f t="shared" ref="H234:H235" si="32">F234+G234</f>
        <v>2525</v>
      </c>
    </row>
    <row r="235" spans="2:8" x14ac:dyDescent="0.25">
      <c r="B235" s="77"/>
      <c r="C235" s="77"/>
      <c r="D235" s="77">
        <v>322</v>
      </c>
      <c r="E235" s="77" t="s">
        <v>67</v>
      </c>
      <c r="F235" s="72">
        <v>500</v>
      </c>
      <c r="G235" s="72"/>
      <c r="H235" s="72">
        <f t="shared" si="32"/>
        <v>500</v>
      </c>
    </row>
    <row r="236" spans="2:8" ht="39" x14ac:dyDescent="0.25">
      <c r="B236" s="80"/>
      <c r="C236" s="80"/>
      <c r="D236" s="81"/>
      <c r="E236" s="106" t="s">
        <v>145</v>
      </c>
      <c r="F236" s="69">
        <f>F239</f>
        <v>16000</v>
      </c>
      <c r="G236" s="69">
        <f>G239+G242</f>
        <v>85000</v>
      </c>
      <c r="H236" s="69">
        <f>H239+H242</f>
        <v>101000</v>
      </c>
    </row>
    <row r="237" spans="2:8" x14ac:dyDescent="0.25">
      <c r="B237" s="80"/>
      <c r="C237" s="80"/>
      <c r="D237" s="81"/>
      <c r="E237" s="70" t="s">
        <v>129</v>
      </c>
      <c r="F237" s="85">
        <v>16000</v>
      </c>
      <c r="G237" s="72"/>
      <c r="H237" s="72">
        <v>31000</v>
      </c>
    </row>
    <row r="238" spans="2:8" x14ac:dyDescent="0.25">
      <c r="B238" s="80"/>
      <c r="C238" s="80"/>
      <c r="D238" s="81"/>
      <c r="E238" s="70" t="s">
        <v>134</v>
      </c>
      <c r="F238" s="85"/>
      <c r="G238" s="72"/>
      <c r="H238" s="72">
        <v>70000</v>
      </c>
    </row>
    <row r="239" spans="2:8" x14ac:dyDescent="0.25">
      <c r="B239" s="74">
        <v>3</v>
      </c>
      <c r="C239" s="74"/>
      <c r="D239" s="74"/>
      <c r="E239" s="74" t="s">
        <v>58</v>
      </c>
      <c r="F239" s="75">
        <f>F240</f>
        <v>16000</v>
      </c>
      <c r="G239" s="75">
        <f t="shared" ref="G239:H239" si="33">G240</f>
        <v>15000</v>
      </c>
      <c r="H239" s="75">
        <f t="shared" si="33"/>
        <v>31000</v>
      </c>
    </row>
    <row r="240" spans="2:8" x14ac:dyDescent="0.25">
      <c r="B240" s="74"/>
      <c r="C240" s="74">
        <v>32</v>
      </c>
      <c r="D240" s="74"/>
      <c r="E240" s="74" t="s">
        <v>65</v>
      </c>
      <c r="F240" s="75">
        <f>F241</f>
        <v>16000</v>
      </c>
      <c r="G240" s="75">
        <f>G241</f>
        <v>15000</v>
      </c>
      <c r="H240" s="75">
        <f>F240+G240</f>
        <v>31000</v>
      </c>
    </row>
    <row r="241" spans="2:8" x14ac:dyDescent="0.25">
      <c r="B241" s="77"/>
      <c r="C241" s="77"/>
      <c r="D241" s="77">
        <v>323</v>
      </c>
      <c r="E241" s="77" t="s">
        <v>69</v>
      </c>
      <c r="F241" s="72">
        <v>16000</v>
      </c>
      <c r="G241" s="72">
        <v>15000</v>
      </c>
      <c r="H241" s="72">
        <f>F241+G241</f>
        <v>31000</v>
      </c>
    </row>
    <row r="242" spans="2:8" ht="26.25" x14ac:dyDescent="0.25">
      <c r="B242" s="74">
        <v>4</v>
      </c>
      <c r="C242" s="74"/>
      <c r="D242" s="74"/>
      <c r="E242" s="97" t="s">
        <v>84</v>
      </c>
      <c r="F242" s="75"/>
      <c r="G242" s="75">
        <f>G243</f>
        <v>70000</v>
      </c>
      <c r="H242" s="75">
        <f t="shared" ref="H242:H243" si="34">F242+G242</f>
        <v>70000</v>
      </c>
    </row>
    <row r="243" spans="2:8" ht="26.25" x14ac:dyDescent="0.25">
      <c r="B243" s="74"/>
      <c r="C243" s="74">
        <v>45</v>
      </c>
      <c r="D243" s="74"/>
      <c r="E243" s="97" t="s">
        <v>93</v>
      </c>
      <c r="F243" s="75"/>
      <c r="G243" s="75">
        <f>G244</f>
        <v>70000</v>
      </c>
      <c r="H243" s="75">
        <f t="shared" si="34"/>
        <v>70000</v>
      </c>
    </row>
    <row r="244" spans="2:8" x14ac:dyDescent="0.25">
      <c r="B244" s="77"/>
      <c r="C244" s="77"/>
      <c r="D244" s="77">
        <v>453</v>
      </c>
      <c r="E244" s="77" t="s">
        <v>94</v>
      </c>
      <c r="F244" s="72"/>
      <c r="G244" s="72">
        <v>70000</v>
      </c>
      <c r="H244" s="72">
        <f>F244+G244</f>
        <v>70000</v>
      </c>
    </row>
    <row r="245" spans="2:8" x14ac:dyDescent="0.25">
      <c r="B245" s="80"/>
      <c r="C245" s="80"/>
      <c r="D245" s="81"/>
      <c r="E245" s="106" t="s">
        <v>146</v>
      </c>
      <c r="F245" s="69">
        <f>F247</f>
        <v>20000</v>
      </c>
      <c r="G245" s="69">
        <f>G247</f>
        <v>0</v>
      </c>
      <c r="H245" s="69">
        <f>H247</f>
        <v>20000</v>
      </c>
    </row>
    <row r="246" spans="2:8" x14ac:dyDescent="0.25">
      <c r="B246" s="80"/>
      <c r="C246" s="80"/>
      <c r="D246" s="81"/>
      <c r="E246" s="70" t="s">
        <v>129</v>
      </c>
      <c r="F246" s="71">
        <v>20000</v>
      </c>
      <c r="G246" s="72"/>
      <c r="H246" s="72">
        <v>20000</v>
      </c>
    </row>
    <row r="247" spans="2:8" x14ac:dyDescent="0.25">
      <c r="B247" s="74">
        <v>3</v>
      </c>
      <c r="C247" s="74"/>
      <c r="D247" s="74"/>
      <c r="E247" s="74" t="s">
        <v>58</v>
      </c>
      <c r="F247" s="75">
        <f>F248</f>
        <v>20000</v>
      </c>
      <c r="G247" s="75"/>
      <c r="H247" s="76">
        <f>F247+G247</f>
        <v>20000</v>
      </c>
    </row>
    <row r="248" spans="2:8" x14ac:dyDescent="0.25">
      <c r="B248" s="74"/>
      <c r="C248" s="74">
        <v>32</v>
      </c>
      <c r="D248" s="74"/>
      <c r="E248" s="74" t="s">
        <v>65</v>
      </c>
      <c r="F248" s="75">
        <f>F249</f>
        <v>20000</v>
      </c>
      <c r="G248" s="72"/>
      <c r="H248" s="72">
        <f>F248+G248</f>
        <v>20000</v>
      </c>
    </row>
    <row r="249" spans="2:8" x14ac:dyDescent="0.25">
      <c r="B249" s="77"/>
      <c r="C249" s="77"/>
      <c r="D249" s="77">
        <v>323</v>
      </c>
      <c r="E249" s="77" t="s">
        <v>69</v>
      </c>
      <c r="F249" s="72">
        <v>20000</v>
      </c>
      <c r="G249" s="72"/>
      <c r="H249" s="72">
        <f>F249+G249</f>
        <v>20000</v>
      </c>
    </row>
    <row r="250" spans="2:8" ht="26.25" x14ac:dyDescent="0.25">
      <c r="B250" s="107"/>
      <c r="C250" s="107"/>
      <c r="D250" s="105"/>
      <c r="E250" s="106" t="s">
        <v>147</v>
      </c>
      <c r="F250" s="69">
        <f>F252</f>
        <v>13000</v>
      </c>
      <c r="G250" s="69">
        <f>G252</f>
        <v>0</v>
      </c>
      <c r="H250" s="69">
        <f>H252</f>
        <v>13000</v>
      </c>
    </row>
    <row r="251" spans="2:8" x14ac:dyDescent="0.25">
      <c r="B251" s="107"/>
      <c r="C251" s="107"/>
      <c r="D251" s="105"/>
      <c r="E251" s="70" t="s">
        <v>129</v>
      </c>
      <c r="F251" s="85">
        <v>13000</v>
      </c>
      <c r="G251" s="72"/>
      <c r="H251" s="72">
        <v>13000</v>
      </c>
    </row>
    <row r="252" spans="2:8" x14ac:dyDescent="0.25">
      <c r="B252" s="74">
        <v>3</v>
      </c>
      <c r="C252" s="74"/>
      <c r="D252" s="77"/>
      <c r="E252" s="97" t="s">
        <v>58</v>
      </c>
      <c r="F252" s="75">
        <f>F253</f>
        <v>13000</v>
      </c>
      <c r="G252" s="75">
        <f>G253</f>
        <v>0</v>
      </c>
      <c r="H252" s="75">
        <f>H253</f>
        <v>13000</v>
      </c>
    </row>
    <row r="253" spans="2:8" x14ac:dyDescent="0.25">
      <c r="B253" s="74"/>
      <c r="C253" s="74">
        <v>32</v>
      </c>
      <c r="D253" s="77"/>
      <c r="E253" s="97" t="s">
        <v>65</v>
      </c>
      <c r="F253" s="75">
        <f>F254</f>
        <v>13000</v>
      </c>
      <c r="G253" s="75"/>
      <c r="H253" s="75">
        <f>F253+G253</f>
        <v>13000</v>
      </c>
    </row>
    <row r="254" spans="2:8" x14ac:dyDescent="0.25">
      <c r="B254" s="108"/>
      <c r="C254" s="108"/>
      <c r="D254" s="77">
        <v>323</v>
      </c>
      <c r="E254" s="98" t="s">
        <v>69</v>
      </c>
      <c r="F254" s="72">
        <v>13000</v>
      </c>
      <c r="G254" s="72"/>
      <c r="H254" s="72">
        <f>F254+G254</f>
        <v>13000</v>
      </c>
    </row>
    <row r="255" spans="2:8" ht="26.25" x14ac:dyDescent="0.25">
      <c r="B255" s="107"/>
      <c r="C255" s="107"/>
      <c r="D255" s="82"/>
      <c r="E255" s="109" t="s">
        <v>148</v>
      </c>
      <c r="F255" s="84">
        <f>F257</f>
        <v>4500</v>
      </c>
      <c r="G255" s="84">
        <f>G257</f>
        <v>0</v>
      </c>
      <c r="H255" s="84">
        <f>H257</f>
        <v>4500</v>
      </c>
    </row>
    <row r="256" spans="2:8" x14ac:dyDescent="0.25">
      <c r="B256" s="107"/>
      <c r="C256" s="107"/>
      <c r="D256" s="82"/>
      <c r="E256" s="110" t="s">
        <v>129</v>
      </c>
      <c r="F256" s="111">
        <v>4500</v>
      </c>
      <c r="G256" s="72"/>
      <c r="H256" s="72">
        <v>4500</v>
      </c>
    </row>
    <row r="257" spans="2:8" x14ac:dyDescent="0.25">
      <c r="B257" s="74">
        <v>3</v>
      </c>
      <c r="C257" s="74"/>
      <c r="D257" s="77"/>
      <c r="E257" s="97" t="s">
        <v>58</v>
      </c>
      <c r="F257" s="75">
        <f>F258</f>
        <v>4500</v>
      </c>
      <c r="G257" s="75">
        <f>G258</f>
        <v>0</v>
      </c>
      <c r="H257" s="75">
        <f>H258</f>
        <v>4500</v>
      </c>
    </row>
    <row r="258" spans="2:8" x14ac:dyDescent="0.25">
      <c r="B258" s="108"/>
      <c r="C258" s="74">
        <v>32</v>
      </c>
      <c r="D258" s="77"/>
      <c r="E258" s="97" t="s">
        <v>65</v>
      </c>
      <c r="F258" s="75">
        <f>F259</f>
        <v>4500</v>
      </c>
      <c r="G258" s="75"/>
      <c r="H258" s="75">
        <f>F258+G258</f>
        <v>4500</v>
      </c>
    </row>
    <row r="259" spans="2:8" x14ac:dyDescent="0.25">
      <c r="B259" s="112"/>
      <c r="C259" s="112"/>
      <c r="D259" s="113">
        <v>323</v>
      </c>
      <c r="E259" s="98" t="s">
        <v>69</v>
      </c>
      <c r="F259" s="72">
        <v>4500</v>
      </c>
      <c r="G259" s="72"/>
      <c r="H259" s="72">
        <f>F259+G259</f>
        <v>4500</v>
      </c>
    </row>
    <row r="260" spans="2:8" ht="26.25" x14ac:dyDescent="0.25">
      <c r="B260" s="114"/>
      <c r="C260" s="114"/>
      <c r="D260" s="115"/>
      <c r="E260" s="116" t="s">
        <v>149</v>
      </c>
      <c r="F260" s="84">
        <f>F262</f>
        <v>10000</v>
      </c>
      <c r="G260" s="84">
        <f>G262</f>
        <v>0</v>
      </c>
      <c r="H260" s="84">
        <f>H262</f>
        <v>10000</v>
      </c>
    </row>
    <row r="261" spans="2:8" x14ac:dyDescent="0.25">
      <c r="B261" s="117"/>
      <c r="C261" s="117"/>
      <c r="D261" s="118"/>
      <c r="E261" s="119" t="s">
        <v>129</v>
      </c>
      <c r="F261" s="111">
        <v>10000</v>
      </c>
      <c r="G261" s="72"/>
      <c r="H261" s="72">
        <v>10000</v>
      </c>
    </row>
    <row r="262" spans="2:8" x14ac:dyDescent="0.25">
      <c r="B262" s="120">
        <v>3</v>
      </c>
      <c r="C262" s="120"/>
      <c r="D262" s="100"/>
      <c r="E262" s="97" t="s">
        <v>58</v>
      </c>
      <c r="F262" s="75">
        <f>F263</f>
        <v>10000</v>
      </c>
      <c r="G262" s="75">
        <f>G263</f>
        <v>0</v>
      </c>
      <c r="H262" s="75">
        <f>H263</f>
        <v>10000</v>
      </c>
    </row>
    <row r="263" spans="2:8" x14ac:dyDescent="0.25">
      <c r="B263" s="74"/>
      <c r="C263" s="74">
        <v>32</v>
      </c>
      <c r="D263" s="77"/>
      <c r="E263" s="97" t="s">
        <v>65</v>
      </c>
      <c r="F263" s="75">
        <f>F264</f>
        <v>10000</v>
      </c>
      <c r="G263" s="75"/>
      <c r="H263" s="75">
        <f>F263+G263</f>
        <v>10000</v>
      </c>
    </row>
    <row r="264" spans="2:8" x14ac:dyDescent="0.25">
      <c r="B264" s="108"/>
      <c r="C264" s="108"/>
      <c r="D264" s="77">
        <v>323</v>
      </c>
      <c r="E264" s="98" t="s">
        <v>69</v>
      </c>
      <c r="F264" s="72">
        <v>10000</v>
      </c>
      <c r="G264" s="72"/>
      <c r="H264" s="72">
        <f>F264+G264</f>
        <v>10000</v>
      </c>
    </row>
    <row r="265" spans="2:8" ht="25.5" x14ac:dyDescent="0.25">
      <c r="B265" s="89"/>
      <c r="C265" s="89"/>
      <c r="D265" s="89"/>
      <c r="E265" s="121" t="s">
        <v>150</v>
      </c>
      <c r="F265" s="91">
        <f>F267</f>
        <v>227500</v>
      </c>
      <c r="G265" s="91">
        <f t="shared" ref="G265:H265" si="35">G267</f>
        <v>0</v>
      </c>
      <c r="H265" s="91">
        <f t="shared" si="35"/>
        <v>227500</v>
      </c>
    </row>
    <row r="266" spans="2:8" ht="25.5" x14ac:dyDescent="0.25">
      <c r="B266" s="26"/>
      <c r="C266" s="26"/>
      <c r="D266" s="26"/>
      <c r="E266" s="42" t="s">
        <v>151</v>
      </c>
      <c r="F266" s="75"/>
      <c r="G266" s="75"/>
      <c r="H266" s="75"/>
    </row>
    <row r="267" spans="2:8" ht="25.5" x14ac:dyDescent="0.25">
      <c r="B267" s="93"/>
      <c r="C267" s="93"/>
      <c r="D267" s="93"/>
      <c r="E267" s="122" t="s">
        <v>152</v>
      </c>
      <c r="F267" s="95">
        <f>F268+F273+F282+F287</f>
        <v>227500</v>
      </c>
      <c r="G267" s="95">
        <f>G268+G273+G282+G287</f>
        <v>0</v>
      </c>
      <c r="H267" s="95">
        <f>H268+H273+H282+H287</f>
        <v>227500</v>
      </c>
    </row>
    <row r="268" spans="2:8" x14ac:dyDescent="0.25">
      <c r="B268" s="40"/>
      <c r="C268" s="40"/>
      <c r="D268" s="123"/>
      <c r="E268" s="124" t="s">
        <v>153</v>
      </c>
      <c r="F268" s="69">
        <f>F270</f>
        <v>10000</v>
      </c>
      <c r="G268" s="69">
        <f>G270</f>
        <v>0</v>
      </c>
      <c r="H268" s="69">
        <f>H270</f>
        <v>10000</v>
      </c>
    </row>
    <row r="269" spans="2:8" x14ac:dyDescent="0.25">
      <c r="B269" s="40"/>
      <c r="C269" s="40"/>
      <c r="D269" s="123"/>
      <c r="E269" s="70" t="s">
        <v>129</v>
      </c>
      <c r="F269" s="125">
        <v>10000</v>
      </c>
      <c r="G269" s="126"/>
      <c r="H269" s="127">
        <v>10000</v>
      </c>
    </row>
    <row r="270" spans="2:8" x14ac:dyDescent="0.25">
      <c r="B270" s="74">
        <v>3</v>
      </c>
      <c r="C270" s="74"/>
      <c r="D270" s="74"/>
      <c r="E270" s="74" t="s">
        <v>58</v>
      </c>
      <c r="F270" s="75">
        <f>F271</f>
        <v>10000</v>
      </c>
      <c r="G270" s="75">
        <f t="shared" ref="G270" si="36">G271</f>
        <v>0</v>
      </c>
      <c r="H270" s="75">
        <f t="shared" ref="H270:H272" si="37">F270+G270</f>
        <v>10000</v>
      </c>
    </row>
    <row r="271" spans="2:8" x14ac:dyDescent="0.25">
      <c r="B271" s="74"/>
      <c r="C271" s="74">
        <v>38</v>
      </c>
      <c r="D271" s="74"/>
      <c r="E271" s="74" t="s">
        <v>81</v>
      </c>
      <c r="F271" s="75">
        <f>F272</f>
        <v>10000</v>
      </c>
      <c r="G271" s="75"/>
      <c r="H271" s="75">
        <f t="shared" si="37"/>
        <v>10000</v>
      </c>
    </row>
    <row r="272" spans="2:8" x14ac:dyDescent="0.25">
      <c r="B272" s="108"/>
      <c r="C272" s="108"/>
      <c r="D272" s="77">
        <v>381</v>
      </c>
      <c r="E272" s="98" t="s">
        <v>82</v>
      </c>
      <c r="F272" s="72">
        <v>10000</v>
      </c>
      <c r="G272" s="72"/>
      <c r="H272" s="72">
        <f t="shared" si="37"/>
        <v>10000</v>
      </c>
    </row>
    <row r="273" spans="2:8" x14ac:dyDescent="0.25">
      <c r="B273" s="40"/>
      <c r="C273" s="40"/>
      <c r="D273" s="123"/>
      <c r="E273" s="124" t="s">
        <v>154</v>
      </c>
      <c r="F273" s="69">
        <f>F276</f>
        <v>209000</v>
      </c>
      <c r="G273" s="69">
        <f>G276</f>
        <v>0</v>
      </c>
      <c r="H273" s="69">
        <f>H276</f>
        <v>209000</v>
      </c>
    </row>
    <row r="274" spans="2:8" x14ac:dyDescent="0.25">
      <c r="B274" s="40"/>
      <c r="C274" s="40"/>
      <c r="D274" s="123"/>
      <c r="E274" s="70" t="s">
        <v>139</v>
      </c>
      <c r="F274" s="128">
        <v>159000</v>
      </c>
      <c r="G274" s="126"/>
      <c r="H274" s="126">
        <v>159000</v>
      </c>
    </row>
    <row r="275" spans="2:8" x14ac:dyDescent="0.25">
      <c r="B275" s="40"/>
      <c r="C275" s="40"/>
      <c r="D275" s="123"/>
      <c r="E275" s="70" t="s">
        <v>134</v>
      </c>
      <c r="F275" s="126">
        <v>50000</v>
      </c>
      <c r="G275" s="126"/>
      <c r="H275" s="126">
        <v>50000</v>
      </c>
    </row>
    <row r="276" spans="2:8" x14ac:dyDescent="0.25">
      <c r="B276" s="74">
        <v>3</v>
      </c>
      <c r="C276" s="74"/>
      <c r="D276" s="74"/>
      <c r="E276" s="74" t="s">
        <v>58</v>
      </c>
      <c r="F276" s="75">
        <f>F277+F279</f>
        <v>209000</v>
      </c>
      <c r="G276" s="75">
        <f t="shared" ref="G276" si="38">G277+G279</f>
        <v>0</v>
      </c>
      <c r="H276" s="75">
        <f t="shared" ref="H276:H281" si="39">F276+G276</f>
        <v>209000</v>
      </c>
    </row>
    <row r="277" spans="2:8" ht="26.25" x14ac:dyDescent="0.25">
      <c r="B277" s="74"/>
      <c r="C277" s="74">
        <v>36</v>
      </c>
      <c r="D277" s="74"/>
      <c r="E277" s="97" t="s">
        <v>77</v>
      </c>
      <c r="F277" s="75">
        <f>F278</f>
        <v>40000</v>
      </c>
      <c r="G277" s="75"/>
      <c r="H277" s="75">
        <f t="shared" si="39"/>
        <v>40000</v>
      </c>
    </row>
    <row r="278" spans="2:8" x14ac:dyDescent="0.25">
      <c r="B278" s="74"/>
      <c r="C278" s="74"/>
      <c r="D278" s="77">
        <v>363</v>
      </c>
      <c r="E278" s="77" t="s">
        <v>78</v>
      </c>
      <c r="F278" s="72">
        <v>40000</v>
      </c>
      <c r="G278" s="72"/>
      <c r="H278" s="72">
        <f t="shared" si="39"/>
        <v>40000</v>
      </c>
    </row>
    <row r="279" spans="2:8" x14ac:dyDescent="0.25">
      <c r="B279" s="74"/>
      <c r="C279" s="74">
        <v>38</v>
      </c>
      <c r="D279" s="74"/>
      <c r="E279" s="74" t="s">
        <v>81</v>
      </c>
      <c r="F279" s="75">
        <f>F280+F281</f>
        <v>169000</v>
      </c>
      <c r="G279" s="75"/>
      <c r="H279" s="75">
        <f t="shared" si="39"/>
        <v>169000</v>
      </c>
    </row>
    <row r="280" spans="2:8" x14ac:dyDescent="0.25">
      <c r="B280" s="108"/>
      <c r="C280" s="108"/>
      <c r="D280" s="77">
        <v>381</v>
      </c>
      <c r="E280" s="98" t="s">
        <v>82</v>
      </c>
      <c r="F280" s="72">
        <v>69000</v>
      </c>
      <c r="G280" s="72"/>
      <c r="H280" s="72">
        <f t="shared" si="39"/>
        <v>69000</v>
      </c>
    </row>
    <row r="281" spans="2:8" x14ac:dyDescent="0.25">
      <c r="B281" s="108"/>
      <c r="C281" s="108"/>
      <c r="D281" s="77">
        <v>382</v>
      </c>
      <c r="E281" s="98" t="s">
        <v>83</v>
      </c>
      <c r="F281" s="72">
        <v>100000</v>
      </c>
      <c r="G281" s="72"/>
      <c r="H281" s="72">
        <f t="shared" si="39"/>
        <v>100000</v>
      </c>
    </row>
    <row r="282" spans="2:8" ht="26.25" x14ac:dyDescent="0.25">
      <c r="B282" s="40"/>
      <c r="C282" s="40"/>
      <c r="D282" s="40"/>
      <c r="E282" s="129" t="s">
        <v>155</v>
      </c>
      <c r="F282" s="69">
        <f>F284</f>
        <v>1000</v>
      </c>
      <c r="G282" s="69">
        <f>G284</f>
        <v>0</v>
      </c>
      <c r="H282" s="69">
        <f>H284</f>
        <v>1000</v>
      </c>
    </row>
    <row r="283" spans="2:8" x14ac:dyDescent="0.25">
      <c r="B283" s="40"/>
      <c r="C283" s="40"/>
      <c r="D283" s="40"/>
      <c r="E283" s="70" t="s">
        <v>129</v>
      </c>
      <c r="F283" s="85">
        <v>1000</v>
      </c>
      <c r="G283" s="50"/>
      <c r="H283" s="72">
        <v>1000</v>
      </c>
    </row>
    <row r="284" spans="2:8" x14ac:dyDescent="0.25">
      <c r="B284" s="74">
        <v>3</v>
      </c>
      <c r="C284" s="74"/>
      <c r="D284" s="74"/>
      <c r="E284" s="74" t="s">
        <v>58</v>
      </c>
      <c r="F284" s="75">
        <f>F285</f>
        <v>1000</v>
      </c>
      <c r="G284" s="75">
        <f t="shared" ref="G284" si="40">G285</f>
        <v>0</v>
      </c>
      <c r="H284" s="75">
        <f t="shared" ref="H284:H286" si="41">F284+G284</f>
        <v>1000</v>
      </c>
    </row>
    <row r="285" spans="2:8" x14ac:dyDescent="0.25">
      <c r="B285" s="74"/>
      <c r="C285" s="74">
        <v>38</v>
      </c>
      <c r="D285" s="74"/>
      <c r="E285" s="74" t="s">
        <v>81</v>
      </c>
      <c r="F285" s="75">
        <f>F286</f>
        <v>1000</v>
      </c>
      <c r="G285" s="75"/>
      <c r="H285" s="75">
        <f t="shared" si="41"/>
        <v>1000</v>
      </c>
    </row>
    <row r="286" spans="2:8" x14ac:dyDescent="0.25">
      <c r="B286" s="108"/>
      <c r="C286" s="108"/>
      <c r="D286" s="77">
        <v>381</v>
      </c>
      <c r="E286" s="98" t="s">
        <v>82</v>
      </c>
      <c r="F286" s="72">
        <v>1000</v>
      </c>
      <c r="G286" s="72"/>
      <c r="H286" s="72">
        <f t="shared" si="41"/>
        <v>1000</v>
      </c>
    </row>
    <row r="287" spans="2:8" ht="26.25" x14ac:dyDescent="0.25">
      <c r="B287" s="40"/>
      <c r="C287" s="40"/>
      <c r="D287" s="40"/>
      <c r="E287" s="130" t="s">
        <v>156</v>
      </c>
      <c r="F287" s="69">
        <f>F289</f>
        <v>7500</v>
      </c>
      <c r="G287" s="69">
        <f>G289</f>
        <v>0</v>
      </c>
      <c r="H287" s="69">
        <f>H289</f>
        <v>7500</v>
      </c>
    </row>
    <row r="288" spans="2:8" x14ac:dyDescent="0.25">
      <c r="B288" s="40"/>
      <c r="C288" s="40"/>
      <c r="D288" s="40"/>
      <c r="E288" s="70" t="s">
        <v>129</v>
      </c>
      <c r="F288" s="71">
        <v>7500</v>
      </c>
      <c r="G288" s="50"/>
      <c r="H288" s="72">
        <v>7500</v>
      </c>
    </row>
    <row r="289" spans="2:8" x14ac:dyDescent="0.25">
      <c r="B289" s="74">
        <v>3</v>
      </c>
      <c r="C289" s="74"/>
      <c r="D289" s="74"/>
      <c r="E289" s="74" t="s">
        <v>58</v>
      </c>
      <c r="F289" s="75">
        <f>F290</f>
        <v>7500</v>
      </c>
      <c r="G289" s="75">
        <f t="shared" ref="G289" si="42">G290</f>
        <v>0</v>
      </c>
      <c r="H289" s="75">
        <f t="shared" ref="H289:H291" si="43">F289+G289</f>
        <v>7500</v>
      </c>
    </row>
    <row r="290" spans="2:8" x14ac:dyDescent="0.25">
      <c r="B290" s="74"/>
      <c r="C290" s="74">
        <v>38</v>
      </c>
      <c r="D290" s="74"/>
      <c r="E290" s="74" t="s">
        <v>81</v>
      </c>
      <c r="F290" s="75">
        <f>F291</f>
        <v>7500</v>
      </c>
      <c r="G290" s="75"/>
      <c r="H290" s="75">
        <f t="shared" si="43"/>
        <v>7500</v>
      </c>
    </row>
    <row r="291" spans="2:8" x14ac:dyDescent="0.25">
      <c r="B291" s="108"/>
      <c r="C291" s="108"/>
      <c r="D291" s="77">
        <v>381</v>
      </c>
      <c r="E291" s="98" t="s">
        <v>82</v>
      </c>
      <c r="F291" s="72">
        <v>7500</v>
      </c>
      <c r="G291" s="72"/>
      <c r="H291" s="72">
        <f t="shared" si="43"/>
        <v>7500</v>
      </c>
    </row>
    <row r="292" spans="2:8" ht="25.5" x14ac:dyDescent="0.25">
      <c r="B292" s="131"/>
      <c r="C292" s="131"/>
      <c r="D292" s="131"/>
      <c r="E292" s="132" t="s">
        <v>157</v>
      </c>
      <c r="F292" s="91">
        <f>F294</f>
        <v>617756</v>
      </c>
      <c r="G292" s="91">
        <f>G294</f>
        <v>455000</v>
      </c>
      <c r="H292" s="91">
        <f t="shared" ref="H292" si="44">H294</f>
        <v>1072756</v>
      </c>
    </row>
    <row r="293" spans="2:8" ht="25.5" x14ac:dyDescent="0.25">
      <c r="B293" s="74"/>
      <c r="C293" s="74"/>
      <c r="D293" s="74"/>
      <c r="E293" s="133" t="s">
        <v>158</v>
      </c>
      <c r="F293" s="75"/>
      <c r="G293" s="75"/>
      <c r="H293" s="75"/>
    </row>
    <row r="294" spans="2:8" ht="25.5" x14ac:dyDescent="0.25">
      <c r="B294" s="134"/>
      <c r="C294" s="134"/>
      <c r="D294" s="134"/>
      <c r="E294" s="135" t="s">
        <v>159</v>
      </c>
      <c r="F294" s="95">
        <f>F295+F302+F307+F316+F324+F329+F335+F342+F347+F352+F357</f>
        <v>617756</v>
      </c>
      <c r="G294" s="95">
        <f>G295+G302+G307+G316+G324+G335+G329+G342+G347+G352+G357</f>
        <v>455000</v>
      </c>
      <c r="H294" s="95">
        <f>H295+H302+H307+H316+H324+H335+H329+H342+H347+H352+H357</f>
        <v>1072756</v>
      </c>
    </row>
    <row r="295" spans="2:8" x14ac:dyDescent="0.25">
      <c r="B295" s="80"/>
      <c r="C295" s="80"/>
      <c r="D295" s="80"/>
      <c r="E295" s="106" t="s">
        <v>160</v>
      </c>
      <c r="F295" s="69">
        <f>F297</f>
        <v>145000</v>
      </c>
      <c r="G295" s="69">
        <f>G297</f>
        <v>0</v>
      </c>
      <c r="H295" s="69">
        <f>H297</f>
        <v>145000</v>
      </c>
    </row>
    <row r="296" spans="2:8" x14ac:dyDescent="0.25">
      <c r="B296" s="80"/>
      <c r="C296" s="80"/>
      <c r="D296" s="80"/>
      <c r="E296" s="70" t="s">
        <v>134</v>
      </c>
      <c r="F296" s="85">
        <v>145000</v>
      </c>
      <c r="G296" s="50"/>
      <c r="H296" s="72">
        <v>145000</v>
      </c>
    </row>
    <row r="297" spans="2:8" x14ac:dyDescent="0.25">
      <c r="B297" s="74">
        <v>3</v>
      </c>
      <c r="C297" s="74"/>
      <c r="D297" s="74"/>
      <c r="E297" s="74" t="s">
        <v>58</v>
      </c>
      <c r="F297" s="75">
        <f>F298+F300</f>
        <v>145000</v>
      </c>
      <c r="G297" s="75">
        <f t="shared" ref="G297" si="45">G298+G300</f>
        <v>0</v>
      </c>
      <c r="H297" s="75">
        <f t="shared" ref="H297:H301" si="46">F297+G297</f>
        <v>145000</v>
      </c>
    </row>
    <row r="298" spans="2:8" x14ac:dyDescent="0.25">
      <c r="B298" s="74"/>
      <c r="C298" s="74">
        <v>35</v>
      </c>
      <c r="D298" s="74"/>
      <c r="E298" s="74" t="s">
        <v>75</v>
      </c>
      <c r="F298" s="75">
        <f>F299</f>
        <v>140000</v>
      </c>
      <c r="G298" s="75"/>
      <c r="H298" s="75">
        <f t="shared" si="46"/>
        <v>140000</v>
      </c>
    </row>
    <row r="299" spans="2:8" x14ac:dyDescent="0.25">
      <c r="B299" s="108"/>
      <c r="C299" s="108"/>
      <c r="D299" s="77">
        <v>352</v>
      </c>
      <c r="E299" s="98" t="s">
        <v>161</v>
      </c>
      <c r="F299" s="72">
        <v>140000</v>
      </c>
      <c r="G299" s="72"/>
      <c r="H299" s="72">
        <f t="shared" si="46"/>
        <v>140000</v>
      </c>
    </row>
    <row r="300" spans="2:8" x14ac:dyDescent="0.25">
      <c r="B300" s="108"/>
      <c r="C300" s="74">
        <v>38</v>
      </c>
      <c r="D300" s="77"/>
      <c r="E300" s="97" t="s">
        <v>81</v>
      </c>
      <c r="F300" s="75">
        <f>F301</f>
        <v>5000</v>
      </c>
      <c r="G300" s="75"/>
      <c r="H300" s="75">
        <f t="shared" si="46"/>
        <v>5000</v>
      </c>
    </row>
    <row r="301" spans="2:8" ht="26.25" x14ac:dyDescent="0.25">
      <c r="B301" s="26"/>
      <c r="C301" s="26"/>
      <c r="D301" s="26">
        <v>381</v>
      </c>
      <c r="E301" s="27" t="s">
        <v>162</v>
      </c>
      <c r="F301" s="72">
        <v>5000</v>
      </c>
      <c r="G301" s="72"/>
      <c r="H301" s="72">
        <f t="shared" si="46"/>
        <v>5000</v>
      </c>
    </row>
    <row r="302" spans="2:8" x14ac:dyDescent="0.25">
      <c r="B302" s="136"/>
      <c r="C302" s="137"/>
      <c r="D302" s="137"/>
      <c r="E302" s="138" t="s">
        <v>163</v>
      </c>
      <c r="F302" s="139">
        <f>F304</f>
        <v>10000</v>
      </c>
      <c r="G302" s="139">
        <f>G304</f>
        <v>20000</v>
      </c>
      <c r="H302" s="139">
        <f>H304</f>
        <v>30000</v>
      </c>
    </row>
    <row r="303" spans="2:8" x14ac:dyDescent="0.25">
      <c r="B303" s="140"/>
      <c r="C303" s="82"/>
      <c r="D303" s="82"/>
      <c r="E303" s="70" t="s">
        <v>134</v>
      </c>
      <c r="F303" s="85">
        <v>10000</v>
      </c>
      <c r="G303" s="72"/>
      <c r="H303" s="72">
        <v>30000</v>
      </c>
    </row>
    <row r="304" spans="2:8" x14ac:dyDescent="0.25">
      <c r="B304" s="141">
        <v>3</v>
      </c>
      <c r="C304" s="141"/>
      <c r="D304" s="141"/>
      <c r="E304" s="141" t="s">
        <v>58</v>
      </c>
      <c r="F304" s="75">
        <f t="shared" ref="F304:G305" si="47">F305</f>
        <v>10000</v>
      </c>
      <c r="G304" s="75">
        <f t="shared" si="47"/>
        <v>20000</v>
      </c>
      <c r="H304" s="75">
        <f t="shared" ref="H304:H306" si="48">F304+G304</f>
        <v>30000</v>
      </c>
    </row>
    <row r="305" spans="2:8" x14ac:dyDescent="0.25">
      <c r="B305" s="141"/>
      <c r="C305" s="141">
        <v>37</v>
      </c>
      <c r="D305" s="141"/>
      <c r="E305" s="141" t="s">
        <v>79</v>
      </c>
      <c r="F305" s="75">
        <f t="shared" si="47"/>
        <v>10000</v>
      </c>
      <c r="G305" s="75">
        <f>G306</f>
        <v>20000</v>
      </c>
      <c r="H305" s="75">
        <f t="shared" si="48"/>
        <v>30000</v>
      </c>
    </row>
    <row r="306" spans="2:8" x14ac:dyDescent="0.25">
      <c r="B306" s="142"/>
      <c r="C306" s="77"/>
      <c r="D306" s="77">
        <v>372</v>
      </c>
      <c r="E306" s="77" t="s">
        <v>164</v>
      </c>
      <c r="F306" s="72">
        <v>10000</v>
      </c>
      <c r="G306" s="72">
        <v>20000</v>
      </c>
      <c r="H306" s="72">
        <f t="shared" si="48"/>
        <v>30000</v>
      </c>
    </row>
    <row r="307" spans="2:8" ht="26.25" x14ac:dyDescent="0.25">
      <c r="B307" s="80"/>
      <c r="C307" s="80"/>
      <c r="D307" s="80"/>
      <c r="E307" s="106" t="s">
        <v>165</v>
      </c>
      <c r="F307" s="69">
        <f>F311</f>
        <v>152000</v>
      </c>
      <c r="G307" s="69">
        <f>G311</f>
        <v>0</v>
      </c>
      <c r="H307" s="69">
        <f>H311</f>
        <v>152000</v>
      </c>
    </row>
    <row r="308" spans="2:8" x14ac:dyDescent="0.25">
      <c r="B308" s="80"/>
      <c r="C308" s="80"/>
      <c r="D308" s="80"/>
      <c r="E308" s="70" t="s">
        <v>139</v>
      </c>
      <c r="F308" s="85">
        <v>62000</v>
      </c>
      <c r="G308" s="72"/>
      <c r="H308" s="72">
        <v>50000</v>
      </c>
    </row>
    <row r="309" spans="2:8" x14ac:dyDescent="0.25">
      <c r="B309" s="80"/>
      <c r="C309" s="80"/>
      <c r="D309" s="80"/>
      <c r="E309" s="70" t="s">
        <v>134</v>
      </c>
      <c r="F309" s="85"/>
      <c r="G309" s="72"/>
      <c r="H309" s="72">
        <v>12000</v>
      </c>
    </row>
    <row r="310" spans="2:8" x14ac:dyDescent="0.25">
      <c r="B310" s="80"/>
      <c r="C310" s="80"/>
      <c r="D310" s="80"/>
      <c r="E310" s="70" t="s">
        <v>166</v>
      </c>
      <c r="F310" s="85">
        <v>90000</v>
      </c>
      <c r="G310" s="72"/>
      <c r="H310" s="72">
        <v>90000</v>
      </c>
    </row>
    <row r="311" spans="2:8" x14ac:dyDescent="0.25">
      <c r="B311" s="74">
        <v>3</v>
      </c>
      <c r="C311" s="74"/>
      <c r="D311" s="74"/>
      <c r="E311" s="74" t="s">
        <v>58</v>
      </c>
      <c r="F311" s="75">
        <f>F312</f>
        <v>152000</v>
      </c>
      <c r="G311" s="75">
        <f t="shared" ref="G311" si="49">G312</f>
        <v>0</v>
      </c>
      <c r="H311" s="75">
        <f t="shared" ref="H311:H315" si="50">F311+G311</f>
        <v>152000</v>
      </c>
    </row>
    <row r="312" spans="2:8" x14ac:dyDescent="0.25">
      <c r="B312" s="74"/>
      <c r="C312" s="74">
        <v>32</v>
      </c>
      <c r="D312" s="74"/>
      <c r="E312" s="74" t="s">
        <v>65</v>
      </c>
      <c r="F312" s="75">
        <f>F313+F314+F315</f>
        <v>152000</v>
      </c>
      <c r="G312" s="75"/>
      <c r="H312" s="75">
        <f t="shared" si="50"/>
        <v>152000</v>
      </c>
    </row>
    <row r="313" spans="2:8" x14ac:dyDescent="0.25">
      <c r="B313" s="77"/>
      <c r="C313" s="77"/>
      <c r="D313" s="77">
        <v>322</v>
      </c>
      <c r="E313" s="77" t="s">
        <v>67</v>
      </c>
      <c r="F313" s="72">
        <v>7000</v>
      </c>
      <c r="G313" s="72"/>
      <c r="H313" s="72">
        <f t="shared" si="50"/>
        <v>7000</v>
      </c>
    </row>
    <row r="314" spans="2:8" x14ac:dyDescent="0.25">
      <c r="B314" s="77"/>
      <c r="C314" s="77"/>
      <c r="D314" s="77">
        <v>323</v>
      </c>
      <c r="E314" s="77" t="s">
        <v>69</v>
      </c>
      <c r="F314" s="72">
        <v>140000</v>
      </c>
      <c r="G314" s="72"/>
      <c r="H314" s="72">
        <f t="shared" si="50"/>
        <v>140000</v>
      </c>
    </row>
    <row r="315" spans="2:8" ht="26.25" x14ac:dyDescent="0.25">
      <c r="B315" s="26"/>
      <c r="C315" s="26"/>
      <c r="D315" s="26">
        <v>329</v>
      </c>
      <c r="E315" s="27" t="s">
        <v>71</v>
      </c>
      <c r="F315" s="72">
        <v>5000</v>
      </c>
      <c r="G315" s="72"/>
      <c r="H315" s="72">
        <f t="shared" si="50"/>
        <v>5000</v>
      </c>
    </row>
    <row r="316" spans="2:8" x14ac:dyDescent="0.25">
      <c r="B316" s="80"/>
      <c r="C316" s="80"/>
      <c r="D316" s="80"/>
      <c r="E316" s="106" t="s">
        <v>167</v>
      </c>
      <c r="F316" s="69">
        <f>F319</f>
        <v>35856</v>
      </c>
      <c r="G316" s="69">
        <f>G319</f>
        <v>0</v>
      </c>
      <c r="H316" s="69">
        <f t="shared" ref="H316" si="51">H319</f>
        <v>35856</v>
      </c>
    </row>
    <row r="317" spans="2:8" x14ac:dyDescent="0.25">
      <c r="B317" s="80"/>
      <c r="C317" s="80"/>
      <c r="D317" s="80"/>
      <c r="E317" s="70" t="s">
        <v>129</v>
      </c>
      <c r="F317" s="85">
        <v>5856</v>
      </c>
      <c r="G317" s="72"/>
      <c r="H317" s="72"/>
    </row>
    <row r="318" spans="2:8" x14ac:dyDescent="0.25">
      <c r="B318" s="80"/>
      <c r="C318" s="80"/>
      <c r="D318" s="80"/>
      <c r="E318" s="70" t="s">
        <v>168</v>
      </c>
      <c r="F318" s="85">
        <v>30000</v>
      </c>
      <c r="G318" s="72"/>
      <c r="H318" s="72">
        <v>35856</v>
      </c>
    </row>
    <row r="319" spans="2:8" x14ac:dyDescent="0.25">
      <c r="B319" s="74">
        <v>3</v>
      </c>
      <c r="C319" s="74"/>
      <c r="D319" s="74"/>
      <c r="E319" s="74" t="s">
        <v>58</v>
      </c>
      <c r="F319" s="75">
        <f>F320</f>
        <v>35856</v>
      </c>
      <c r="G319" s="75">
        <f t="shared" ref="G319" si="52">G320</f>
        <v>0</v>
      </c>
      <c r="H319" s="75">
        <f t="shared" ref="H319:H323" si="53">F319+G319</f>
        <v>35856</v>
      </c>
    </row>
    <row r="320" spans="2:8" x14ac:dyDescent="0.25">
      <c r="B320" s="74"/>
      <c r="C320" s="74">
        <v>32</v>
      </c>
      <c r="D320" s="74"/>
      <c r="E320" s="74" t="s">
        <v>65</v>
      </c>
      <c r="F320" s="75">
        <f>F321+F322+F323</f>
        <v>35856</v>
      </c>
      <c r="G320" s="75"/>
      <c r="H320" s="75">
        <f t="shared" si="53"/>
        <v>35856</v>
      </c>
    </row>
    <row r="321" spans="2:8" x14ac:dyDescent="0.25">
      <c r="B321" s="108"/>
      <c r="C321" s="108"/>
      <c r="D321" s="77">
        <v>322</v>
      </c>
      <c r="E321" s="77" t="s">
        <v>67</v>
      </c>
      <c r="F321" s="72">
        <v>10000</v>
      </c>
      <c r="G321" s="72"/>
      <c r="H321" s="72">
        <f t="shared" si="53"/>
        <v>10000</v>
      </c>
    </row>
    <row r="322" spans="2:8" x14ac:dyDescent="0.25">
      <c r="B322" s="26"/>
      <c r="C322" s="26"/>
      <c r="D322" s="26">
        <v>323</v>
      </c>
      <c r="E322" s="26" t="s">
        <v>69</v>
      </c>
      <c r="F322" s="143">
        <v>20856</v>
      </c>
      <c r="G322" s="72"/>
      <c r="H322" s="72">
        <f t="shared" si="53"/>
        <v>20856</v>
      </c>
    </row>
    <row r="323" spans="2:8" ht="26.25" x14ac:dyDescent="0.25">
      <c r="B323" s="26"/>
      <c r="C323" s="26"/>
      <c r="D323" s="26">
        <v>329</v>
      </c>
      <c r="E323" s="27" t="s">
        <v>71</v>
      </c>
      <c r="F323" s="144">
        <v>5000</v>
      </c>
      <c r="G323" s="72"/>
      <c r="H323" s="72">
        <f t="shared" si="53"/>
        <v>5000</v>
      </c>
    </row>
    <row r="324" spans="2:8" x14ac:dyDescent="0.25">
      <c r="B324" s="40"/>
      <c r="C324" s="40"/>
      <c r="D324" s="40"/>
      <c r="E324" s="145" t="s">
        <v>169</v>
      </c>
      <c r="F324" s="146">
        <f>F326</f>
        <v>5000</v>
      </c>
      <c r="G324" s="84">
        <f>G326</f>
        <v>0</v>
      </c>
      <c r="H324" s="84">
        <f>H326</f>
        <v>5000</v>
      </c>
    </row>
    <row r="325" spans="2:8" x14ac:dyDescent="0.25">
      <c r="B325" s="34"/>
      <c r="C325" s="34"/>
      <c r="D325" s="34"/>
      <c r="E325" s="147" t="s">
        <v>139</v>
      </c>
      <c r="F325" s="71">
        <v>5000</v>
      </c>
      <c r="G325" s="72"/>
      <c r="H325" s="72">
        <v>5000</v>
      </c>
    </row>
    <row r="326" spans="2:8" x14ac:dyDescent="0.25">
      <c r="B326" s="22">
        <v>3</v>
      </c>
      <c r="C326" s="22"/>
      <c r="D326" s="22"/>
      <c r="E326" s="31" t="s">
        <v>58</v>
      </c>
      <c r="F326" s="148">
        <f>F327</f>
        <v>5000</v>
      </c>
      <c r="G326" s="111">
        <f t="shared" ref="G326" si="54">G327</f>
        <v>0</v>
      </c>
      <c r="H326" s="111">
        <f t="shared" ref="H326:H328" si="55">F326+G326</f>
        <v>5000</v>
      </c>
    </row>
    <row r="327" spans="2:8" x14ac:dyDescent="0.25">
      <c r="B327" s="22"/>
      <c r="C327" s="22">
        <v>32</v>
      </c>
      <c r="D327" s="22"/>
      <c r="E327" s="31" t="s">
        <v>65</v>
      </c>
      <c r="F327" s="75">
        <f>F328</f>
        <v>5000</v>
      </c>
      <c r="G327" s="75"/>
      <c r="H327" s="75">
        <f t="shared" si="55"/>
        <v>5000</v>
      </c>
    </row>
    <row r="328" spans="2:8" x14ac:dyDescent="0.25">
      <c r="B328" s="26"/>
      <c r="C328" s="26"/>
      <c r="D328" s="26">
        <v>323</v>
      </c>
      <c r="E328" s="26" t="s">
        <v>69</v>
      </c>
      <c r="F328" s="72">
        <v>5000</v>
      </c>
      <c r="G328" s="72"/>
      <c r="H328" s="72">
        <f t="shared" si="55"/>
        <v>5000</v>
      </c>
    </row>
    <row r="329" spans="2:8" ht="26.25" x14ac:dyDescent="0.25">
      <c r="B329" s="149"/>
      <c r="C329" s="149"/>
      <c r="D329" s="150"/>
      <c r="E329" s="151" t="s">
        <v>170</v>
      </c>
      <c r="F329" s="152">
        <f>F332</f>
        <v>40000</v>
      </c>
      <c r="G329" s="152">
        <f t="shared" ref="G329:H329" si="56">G332</f>
        <v>45000</v>
      </c>
      <c r="H329" s="152">
        <f t="shared" si="56"/>
        <v>85000</v>
      </c>
    </row>
    <row r="330" spans="2:8" x14ac:dyDescent="0.25">
      <c r="B330" s="149"/>
      <c r="C330" s="149"/>
      <c r="D330" s="150"/>
      <c r="E330" s="153" t="s">
        <v>171</v>
      </c>
      <c r="F330" s="154"/>
      <c r="G330" s="154"/>
      <c r="H330" s="154">
        <v>65000</v>
      </c>
    </row>
    <row r="331" spans="2:8" x14ac:dyDescent="0.25">
      <c r="B331" s="155"/>
      <c r="C331" s="155"/>
      <c r="D331" s="156"/>
      <c r="E331" s="157" t="s">
        <v>134</v>
      </c>
      <c r="F331" s="154">
        <v>40000</v>
      </c>
      <c r="G331" s="154"/>
      <c r="H331" s="154">
        <v>20000</v>
      </c>
    </row>
    <row r="332" spans="2:8" ht="26.25" x14ac:dyDescent="0.25">
      <c r="B332" s="158">
        <v>4</v>
      </c>
      <c r="C332" s="158"/>
      <c r="D332" s="158"/>
      <c r="E332" s="159" t="s">
        <v>84</v>
      </c>
      <c r="F332" s="160">
        <f>F333</f>
        <v>40000</v>
      </c>
      <c r="G332" s="160">
        <f>G333</f>
        <v>45000</v>
      </c>
      <c r="H332" s="160">
        <f t="shared" ref="H332:H334" si="57">F332+G332</f>
        <v>85000</v>
      </c>
    </row>
    <row r="333" spans="2:8" ht="26.25" x14ac:dyDescent="0.25">
      <c r="B333" s="158"/>
      <c r="C333" s="158">
        <v>42</v>
      </c>
      <c r="D333" s="158"/>
      <c r="E333" s="159" t="s">
        <v>172</v>
      </c>
      <c r="F333" s="160">
        <f>F334</f>
        <v>40000</v>
      </c>
      <c r="G333" s="161">
        <f>G334</f>
        <v>45000</v>
      </c>
      <c r="H333" s="161">
        <f t="shared" si="57"/>
        <v>85000</v>
      </c>
    </row>
    <row r="334" spans="2:8" x14ac:dyDescent="0.25">
      <c r="B334" s="162"/>
      <c r="C334" s="163"/>
      <c r="D334" s="163">
        <v>426</v>
      </c>
      <c r="E334" s="164" t="s">
        <v>92</v>
      </c>
      <c r="F334" s="165">
        <v>40000</v>
      </c>
      <c r="G334" s="165">
        <v>45000</v>
      </c>
      <c r="H334" s="165">
        <f t="shared" si="57"/>
        <v>85000</v>
      </c>
    </row>
    <row r="335" spans="2:8" ht="26.25" x14ac:dyDescent="0.25">
      <c r="B335" s="149"/>
      <c r="C335" s="149"/>
      <c r="D335" s="150"/>
      <c r="E335" s="166" t="s">
        <v>173</v>
      </c>
      <c r="F335" s="152">
        <f>F339</f>
        <v>45000</v>
      </c>
      <c r="G335" s="152">
        <f t="shared" ref="G335:H335" si="58">G339</f>
        <v>40000</v>
      </c>
      <c r="H335" s="152">
        <f t="shared" si="58"/>
        <v>85000</v>
      </c>
    </row>
    <row r="336" spans="2:8" x14ac:dyDescent="0.25">
      <c r="B336" s="149"/>
      <c r="C336" s="149"/>
      <c r="D336" s="150"/>
      <c r="E336" s="167" t="s">
        <v>174</v>
      </c>
      <c r="F336" s="154">
        <v>5000</v>
      </c>
      <c r="G336" s="154"/>
      <c r="H336" s="154">
        <v>25000</v>
      </c>
    </row>
    <row r="337" spans="2:8" x14ac:dyDescent="0.25">
      <c r="B337" s="149"/>
      <c r="C337" s="149"/>
      <c r="D337" s="150"/>
      <c r="E337" s="167" t="s">
        <v>134</v>
      </c>
      <c r="F337" s="154">
        <v>25100</v>
      </c>
      <c r="G337" s="154"/>
      <c r="H337" s="154">
        <v>30000</v>
      </c>
    </row>
    <row r="338" spans="2:8" x14ac:dyDescent="0.25">
      <c r="B338" s="155"/>
      <c r="C338" s="155"/>
      <c r="D338" s="156"/>
      <c r="E338" s="157" t="s">
        <v>129</v>
      </c>
      <c r="F338" s="154">
        <v>14900</v>
      </c>
      <c r="G338" s="154"/>
      <c r="H338" s="154">
        <v>30000</v>
      </c>
    </row>
    <row r="339" spans="2:8" x14ac:dyDescent="0.25">
      <c r="B339" s="158">
        <v>3</v>
      </c>
      <c r="C339" s="158"/>
      <c r="D339" s="158"/>
      <c r="E339" s="159" t="s">
        <v>58</v>
      </c>
      <c r="F339" s="160">
        <f>F340</f>
        <v>45000</v>
      </c>
      <c r="G339" s="160">
        <f>G340</f>
        <v>40000</v>
      </c>
      <c r="H339" s="160">
        <f t="shared" ref="H339:H341" si="59">F339+G339</f>
        <v>85000</v>
      </c>
    </row>
    <row r="340" spans="2:8" x14ac:dyDescent="0.25">
      <c r="B340" s="158"/>
      <c r="C340" s="158">
        <v>32</v>
      </c>
      <c r="D340" s="158"/>
      <c r="E340" s="159" t="s">
        <v>175</v>
      </c>
      <c r="F340" s="160">
        <f>F341</f>
        <v>45000</v>
      </c>
      <c r="G340" s="161">
        <f>G341</f>
        <v>40000</v>
      </c>
      <c r="H340" s="161">
        <f t="shared" si="59"/>
        <v>85000</v>
      </c>
    </row>
    <row r="341" spans="2:8" x14ac:dyDescent="0.25">
      <c r="B341" s="162"/>
      <c r="C341" s="163"/>
      <c r="D341" s="163">
        <v>323</v>
      </c>
      <c r="E341" s="164" t="s">
        <v>69</v>
      </c>
      <c r="F341" s="165">
        <v>45000</v>
      </c>
      <c r="G341" s="165">
        <v>40000</v>
      </c>
      <c r="H341" s="165">
        <f t="shared" si="59"/>
        <v>85000</v>
      </c>
    </row>
    <row r="342" spans="2:8" ht="39" x14ac:dyDescent="0.25">
      <c r="B342" s="168"/>
      <c r="C342" s="169"/>
      <c r="D342" s="170"/>
      <c r="E342" s="109" t="s">
        <v>176</v>
      </c>
      <c r="F342" s="171">
        <f>F344</f>
        <v>10000</v>
      </c>
      <c r="G342" s="171">
        <f t="shared" ref="G342:H342" si="60">G344</f>
        <v>0</v>
      </c>
      <c r="H342" s="171">
        <f t="shared" si="60"/>
        <v>10000</v>
      </c>
    </row>
    <row r="343" spans="2:8" x14ac:dyDescent="0.25">
      <c r="B343" s="172"/>
      <c r="C343" s="137"/>
      <c r="D343" s="137"/>
      <c r="E343" s="157" t="s">
        <v>129</v>
      </c>
      <c r="F343" s="165">
        <v>10000</v>
      </c>
      <c r="G343" s="165"/>
      <c r="H343" s="165">
        <v>10000</v>
      </c>
    </row>
    <row r="344" spans="2:8" x14ac:dyDescent="0.25">
      <c r="B344" s="158">
        <v>3</v>
      </c>
      <c r="C344" s="158"/>
      <c r="D344" s="158"/>
      <c r="E344" s="159" t="s">
        <v>58</v>
      </c>
      <c r="F344" s="161">
        <f>F345</f>
        <v>10000</v>
      </c>
      <c r="G344" s="161">
        <f>G345</f>
        <v>0</v>
      </c>
      <c r="H344" s="161">
        <f t="shared" ref="H344:H346" si="61">F344+G344</f>
        <v>10000</v>
      </c>
    </row>
    <row r="345" spans="2:8" x14ac:dyDescent="0.25">
      <c r="B345" s="158"/>
      <c r="C345" s="158">
        <v>32</v>
      </c>
      <c r="D345" s="158"/>
      <c r="E345" s="159" t="s">
        <v>175</v>
      </c>
      <c r="F345" s="161">
        <f>F346</f>
        <v>10000</v>
      </c>
      <c r="G345" s="161"/>
      <c r="H345" s="161">
        <f t="shared" si="61"/>
        <v>10000</v>
      </c>
    </row>
    <row r="346" spans="2:8" x14ac:dyDescent="0.25">
      <c r="B346" s="162"/>
      <c r="C346" s="163"/>
      <c r="D346" s="163">
        <v>323</v>
      </c>
      <c r="E346" s="164" t="s">
        <v>69</v>
      </c>
      <c r="F346" s="165">
        <v>10000</v>
      </c>
      <c r="G346" s="165"/>
      <c r="H346" s="165">
        <f t="shared" si="61"/>
        <v>10000</v>
      </c>
    </row>
    <row r="347" spans="2:8" ht="39" x14ac:dyDescent="0.25">
      <c r="B347" s="172"/>
      <c r="C347" s="137"/>
      <c r="D347" s="137"/>
      <c r="E347" s="109" t="s">
        <v>177</v>
      </c>
      <c r="F347" s="171">
        <f>F349</f>
        <v>100000</v>
      </c>
      <c r="G347" s="171">
        <f t="shared" ref="G347:H347" si="62">G349</f>
        <v>300000</v>
      </c>
      <c r="H347" s="171">
        <f t="shared" si="62"/>
        <v>400000</v>
      </c>
    </row>
    <row r="348" spans="2:8" x14ac:dyDescent="0.25">
      <c r="B348" s="172"/>
      <c r="C348" s="137"/>
      <c r="D348" s="137"/>
      <c r="E348" s="157" t="s">
        <v>134</v>
      </c>
      <c r="F348" s="165">
        <v>100000</v>
      </c>
      <c r="G348" s="173"/>
      <c r="H348" s="173">
        <v>400000</v>
      </c>
    </row>
    <row r="349" spans="2:8" x14ac:dyDescent="0.25">
      <c r="B349" s="74">
        <v>3</v>
      </c>
      <c r="C349" s="74"/>
      <c r="D349" s="74"/>
      <c r="E349" s="97" t="s">
        <v>58</v>
      </c>
      <c r="F349" s="161">
        <f>F350</f>
        <v>100000</v>
      </c>
      <c r="G349" s="161">
        <f>G350</f>
        <v>300000</v>
      </c>
      <c r="H349" s="161">
        <f t="shared" ref="H349:H351" si="63">F349+G349</f>
        <v>400000</v>
      </c>
    </row>
    <row r="350" spans="2:8" ht="26.25" x14ac:dyDescent="0.25">
      <c r="B350" s="77"/>
      <c r="C350" s="74">
        <v>36</v>
      </c>
      <c r="D350" s="77"/>
      <c r="E350" s="97" t="s">
        <v>77</v>
      </c>
      <c r="F350" s="161">
        <f>F351</f>
        <v>100000</v>
      </c>
      <c r="G350" s="161">
        <f>G351</f>
        <v>300000</v>
      </c>
      <c r="H350" s="161">
        <f t="shared" si="63"/>
        <v>400000</v>
      </c>
    </row>
    <row r="351" spans="2:8" x14ac:dyDescent="0.25">
      <c r="B351" s="77"/>
      <c r="C351" s="77"/>
      <c r="D351" s="77">
        <v>363</v>
      </c>
      <c r="E351" s="98" t="s">
        <v>178</v>
      </c>
      <c r="F351" s="165">
        <v>100000</v>
      </c>
      <c r="G351" s="165">
        <v>300000</v>
      </c>
      <c r="H351" s="165">
        <f t="shared" si="63"/>
        <v>400000</v>
      </c>
    </row>
    <row r="352" spans="2:8" ht="39" x14ac:dyDescent="0.25">
      <c r="B352" s="82"/>
      <c r="C352" s="82"/>
      <c r="D352" s="82"/>
      <c r="E352" s="109" t="s">
        <v>179</v>
      </c>
      <c r="F352" s="171">
        <f>F354</f>
        <v>24900</v>
      </c>
      <c r="G352" s="171">
        <f>G354</f>
        <v>0</v>
      </c>
      <c r="H352" s="171">
        <f>H354</f>
        <v>24900</v>
      </c>
    </row>
    <row r="353" spans="2:8" x14ac:dyDescent="0.25">
      <c r="B353" s="82"/>
      <c r="C353" s="82"/>
      <c r="D353" s="137"/>
      <c r="E353" s="167" t="s">
        <v>134</v>
      </c>
      <c r="F353" s="174">
        <v>24900</v>
      </c>
      <c r="G353" s="154"/>
      <c r="H353" s="154">
        <v>24900</v>
      </c>
    </row>
    <row r="354" spans="2:8" ht="26.25" x14ac:dyDescent="0.25">
      <c r="B354" s="74">
        <v>4</v>
      </c>
      <c r="C354" s="74"/>
      <c r="D354" s="74"/>
      <c r="E354" s="97" t="s">
        <v>89</v>
      </c>
      <c r="F354" s="161">
        <f>F355</f>
        <v>24900</v>
      </c>
      <c r="G354" s="161"/>
      <c r="H354" s="161">
        <f t="shared" ref="H354:H356" si="64">F354+G354</f>
        <v>24900</v>
      </c>
    </row>
    <row r="355" spans="2:8" ht="26.25" x14ac:dyDescent="0.25">
      <c r="B355" s="74"/>
      <c r="C355" s="74">
        <v>42</v>
      </c>
      <c r="D355" s="74"/>
      <c r="E355" s="97" t="s">
        <v>89</v>
      </c>
      <c r="F355" s="161">
        <f>F356</f>
        <v>24900</v>
      </c>
      <c r="G355" s="161"/>
      <c r="H355" s="161">
        <f t="shared" si="64"/>
        <v>24900</v>
      </c>
    </row>
    <row r="356" spans="2:8" x14ac:dyDescent="0.25">
      <c r="B356" s="77"/>
      <c r="C356" s="77"/>
      <c r="D356" s="77">
        <v>426</v>
      </c>
      <c r="E356" s="98" t="s">
        <v>92</v>
      </c>
      <c r="F356" s="165">
        <v>24900</v>
      </c>
      <c r="G356" s="165"/>
      <c r="H356" s="165">
        <f t="shared" si="64"/>
        <v>24900</v>
      </c>
    </row>
    <row r="357" spans="2:8" ht="26.25" x14ac:dyDescent="0.25">
      <c r="B357" s="82"/>
      <c r="C357" s="82"/>
      <c r="D357" s="175"/>
      <c r="E357" s="109" t="s">
        <v>180</v>
      </c>
      <c r="F357" s="176">
        <f>F360</f>
        <v>50000</v>
      </c>
      <c r="G357" s="171">
        <f>G360</f>
        <v>50000</v>
      </c>
      <c r="H357" s="171">
        <f>H360</f>
        <v>100000</v>
      </c>
    </row>
    <row r="358" spans="2:8" x14ac:dyDescent="0.25">
      <c r="B358" s="82"/>
      <c r="C358" s="82"/>
      <c r="D358" s="175"/>
      <c r="E358" s="167" t="s">
        <v>134</v>
      </c>
      <c r="F358" s="177">
        <v>34125</v>
      </c>
      <c r="G358" s="154"/>
      <c r="H358" s="154">
        <v>50000</v>
      </c>
    </row>
    <row r="359" spans="2:8" x14ac:dyDescent="0.25">
      <c r="B359" s="82"/>
      <c r="C359" s="82"/>
      <c r="D359" s="175"/>
      <c r="E359" s="167" t="s">
        <v>129</v>
      </c>
      <c r="F359" s="177">
        <v>15875</v>
      </c>
      <c r="G359" s="154"/>
      <c r="H359" s="154">
        <v>50000</v>
      </c>
    </row>
    <row r="360" spans="2:8" x14ac:dyDescent="0.25">
      <c r="B360" s="141">
        <v>3</v>
      </c>
      <c r="C360" s="141"/>
      <c r="D360" s="141"/>
      <c r="E360" s="141" t="s">
        <v>58</v>
      </c>
      <c r="F360" s="178">
        <f>F361</f>
        <v>50000</v>
      </c>
      <c r="G360" s="161">
        <f>G361</f>
        <v>50000</v>
      </c>
      <c r="H360" s="161">
        <f t="shared" ref="H360:H362" si="65">F360+G360</f>
        <v>100000</v>
      </c>
    </row>
    <row r="361" spans="2:8" x14ac:dyDescent="0.25">
      <c r="B361" s="141"/>
      <c r="C361" s="141">
        <v>37</v>
      </c>
      <c r="D361" s="141"/>
      <c r="E361" s="141" t="s">
        <v>79</v>
      </c>
      <c r="F361" s="178">
        <f>F362</f>
        <v>50000</v>
      </c>
      <c r="G361" s="161">
        <f>G362</f>
        <v>50000</v>
      </c>
      <c r="H361" s="161">
        <f t="shared" si="65"/>
        <v>100000</v>
      </c>
    </row>
    <row r="362" spans="2:8" x14ac:dyDescent="0.25">
      <c r="B362" s="77"/>
      <c r="C362" s="77"/>
      <c r="D362" s="179">
        <v>372</v>
      </c>
      <c r="E362" s="77" t="s">
        <v>164</v>
      </c>
      <c r="F362" s="180">
        <v>50000</v>
      </c>
      <c r="G362" s="165">
        <v>50000</v>
      </c>
      <c r="H362" s="165">
        <f t="shared" si="65"/>
        <v>100000</v>
      </c>
    </row>
    <row r="363" spans="2:8" ht="25.5" x14ac:dyDescent="0.25">
      <c r="B363" s="131"/>
      <c r="C363" s="131"/>
      <c r="D363" s="131"/>
      <c r="E363" s="132" t="s">
        <v>181</v>
      </c>
      <c r="F363" s="91">
        <f>F365</f>
        <v>2115724</v>
      </c>
      <c r="G363" s="91">
        <f t="shared" ref="G363:H363" si="66">G365</f>
        <v>651500</v>
      </c>
      <c r="H363" s="91">
        <f t="shared" si="66"/>
        <v>2767224</v>
      </c>
    </row>
    <row r="364" spans="2:8" ht="38.25" x14ac:dyDescent="0.25">
      <c r="B364" s="131"/>
      <c r="C364" s="131"/>
      <c r="D364" s="131"/>
      <c r="E364" s="132" t="s">
        <v>182</v>
      </c>
      <c r="F364" s="91"/>
      <c r="G364" s="91"/>
      <c r="H364" s="91"/>
    </row>
    <row r="365" spans="2:8" ht="25.5" x14ac:dyDescent="0.25">
      <c r="B365" s="134"/>
      <c r="C365" s="134"/>
      <c r="D365" s="134"/>
      <c r="E365" s="135" t="s">
        <v>183</v>
      </c>
      <c r="F365" s="95">
        <f>F366+F373+F380+F394+F399+F404+F385+F410+F415+F426+F436+F445+F450</f>
        <v>2115724</v>
      </c>
      <c r="G365" s="95">
        <f>G366+G373+G380+G394+G399+G404+G385+G410+G415+G426+G436+G445+G450</f>
        <v>651500</v>
      </c>
      <c r="H365" s="95">
        <f>H366+H373+H380+H394+H399+H404+H385+H410+H415+H426+H436+H445+H450</f>
        <v>2767224</v>
      </c>
    </row>
    <row r="366" spans="2:8" x14ac:dyDescent="0.25">
      <c r="B366" s="80"/>
      <c r="C366" s="80"/>
      <c r="D366" s="80"/>
      <c r="E366" s="68" t="s">
        <v>184</v>
      </c>
      <c r="F366" s="69">
        <f>F369</f>
        <v>140000</v>
      </c>
      <c r="G366" s="69">
        <f>G369</f>
        <v>0</v>
      </c>
      <c r="H366" s="69">
        <f>H369</f>
        <v>140000</v>
      </c>
    </row>
    <row r="367" spans="2:8" x14ac:dyDescent="0.25">
      <c r="B367" s="80"/>
      <c r="C367" s="80"/>
      <c r="D367" s="80"/>
      <c r="E367" s="70" t="s">
        <v>139</v>
      </c>
      <c r="F367" s="85">
        <v>40000</v>
      </c>
      <c r="G367" s="72"/>
      <c r="H367" s="72">
        <v>40000</v>
      </c>
    </row>
    <row r="368" spans="2:8" x14ac:dyDescent="0.25">
      <c r="B368" s="80"/>
      <c r="C368" s="80"/>
      <c r="D368" s="80"/>
      <c r="E368" s="70" t="s">
        <v>168</v>
      </c>
      <c r="F368" s="72">
        <v>100000</v>
      </c>
      <c r="G368" s="72"/>
      <c r="H368" s="72">
        <v>100000</v>
      </c>
    </row>
    <row r="369" spans="2:8" x14ac:dyDescent="0.25">
      <c r="B369" s="74">
        <v>3</v>
      </c>
      <c r="C369" s="74"/>
      <c r="D369" s="74"/>
      <c r="E369" s="74" t="s">
        <v>58</v>
      </c>
      <c r="F369" s="75">
        <f>F370</f>
        <v>140000</v>
      </c>
      <c r="G369" s="75">
        <f t="shared" ref="G369" si="67">G370</f>
        <v>0</v>
      </c>
      <c r="H369" s="75">
        <f t="shared" ref="H369:H372" si="68">F369+G369</f>
        <v>140000</v>
      </c>
    </row>
    <row r="370" spans="2:8" x14ac:dyDescent="0.25">
      <c r="B370" s="74"/>
      <c r="C370" s="74">
        <v>32</v>
      </c>
      <c r="D370" s="74"/>
      <c r="E370" s="74" t="s">
        <v>65</v>
      </c>
      <c r="F370" s="75">
        <f>F371+F372</f>
        <v>140000</v>
      </c>
      <c r="G370" s="75"/>
      <c r="H370" s="75">
        <f t="shared" si="68"/>
        <v>140000</v>
      </c>
    </row>
    <row r="371" spans="2:8" x14ac:dyDescent="0.25">
      <c r="B371" s="77"/>
      <c r="C371" s="77"/>
      <c r="D371" s="77">
        <v>322</v>
      </c>
      <c r="E371" s="77" t="s">
        <v>67</v>
      </c>
      <c r="F371" s="72">
        <v>100000</v>
      </c>
      <c r="G371" s="72"/>
      <c r="H371" s="72">
        <f t="shared" si="68"/>
        <v>100000</v>
      </c>
    </row>
    <row r="372" spans="2:8" x14ac:dyDescent="0.25">
      <c r="B372" s="77"/>
      <c r="C372" s="77"/>
      <c r="D372" s="77">
        <v>323</v>
      </c>
      <c r="E372" s="77" t="s">
        <v>69</v>
      </c>
      <c r="F372" s="72">
        <v>40000</v>
      </c>
      <c r="G372" s="72"/>
      <c r="H372" s="72">
        <f t="shared" si="68"/>
        <v>40000</v>
      </c>
    </row>
    <row r="373" spans="2:8" x14ac:dyDescent="0.25">
      <c r="B373" s="80"/>
      <c r="C373" s="80"/>
      <c r="D373" s="80"/>
      <c r="E373" s="68" t="s">
        <v>185</v>
      </c>
      <c r="F373" s="69">
        <f>F376</f>
        <v>169000</v>
      </c>
      <c r="G373" s="69">
        <f>G376</f>
        <v>55000</v>
      </c>
      <c r="H373" s="69">
        <f>H376</f>
        <v>224000</v>
      </c>
    </row>
    <row r="374" spans="2:8" x14ac:dyDescent="0.25">
      <c r="B374" s="80"/>
      <c r="C374" s="80"/>
      <c r="D374" s="80"/>
      <c r="E374" s="181" t="s">
        <v>134</v>
      </c>
      <c r="F374" s="85">
        <v>106000</v>
      </c>
      <c r="G374" s="85"/>
      <c r="H374" s="85">
        <v>156000</v>
      </c>
    </row>
    <row r="375" spans="2:8" x14ac:dyDescent="0.25">
      <c r="B375" s="80"/>
      <c r="C375" s="80"/>
      <c r="D375" s="80"/>
      <c r="E375" s="70" t="s">
        <v>129</v>
      </c>
      <c r="F375" s="85">
        <v>63000</v>
      </c>
      <c r="G375" s="72"/>
      <c r="H375" s="72">
        <v>68000</v>
      </c>
    </row>
    <row r="376" spans="2:8" x14ac:dyDescent="0.25">
      <c r="B376" s="74">
        <v>3</v>
      </c>
      <c r="C376" s="74"/>
      <c r="D376" s="74"/>
      <c r="E376" s="74" t="s">
        <v>58</v>
      </c>
      <c r="F376" s="75">
        <f>F377</f>
        <v>169000</v>
      </c>
      <c r="G376" s="75">
        <f t="shared" ref="G376" si="69">G377</f>
        <v>55000</v>
      </c>
      <c r="H376" s="75">
        <f t="shared" ref="H376:H379" si="70">F376+G376</f>
        <v>224000</v>
      </c>
    </row>
    <row r="377" spans="2:8" x14ac:dyDescent="0.25">
      <c r="B377" s="74"/>
      <c r="C377" s="74">
        <v>32</v>
      </c>
      <c r="D377" s="74"/>
      <c r="E377" s="74" t="s">
        <v>65</v>
      </c>
      <c r="F377" s="75">
        <f>F378+F379</f>
        <v>169000</v>
      </c>
      <c r="G377" s="75">
        <f>G378</f>
        <v>55000</v>
      </c>
      <c r="H377" s="75">
        <f t="shared" si="70"/>
        <v>224000</v>
      </c>
    </row>
    <row r="378" spans="2:8" x14ac:dyDescent="0.25">
      <c r="B378" s="77"/>
      <c r="C378" s="77"/>
      <c r="D378" s="77">
        <v>323</v>
      </c>
      <c r="E378" s="77" t="s">
        <v>69</v>
      </c>
      <c r="F378" s="72">
        <v>149000</v>
      </c>
      <c r="G378" s="72">
        <v>55000</v>
      </c>
      <c r="H378" s="72">
        <f t="shared" si="70"/>
        <v>204000</v>
      </c>
    </row>
    <row r="379" spans="2:8" ht="26.25" x14ac:dyDescent="0.25">
      <c r="B379" s="77"/>
      <c r="C379" s="77"/>
      <c r="D379" s="77">
        <v>329</v>
      </c>
      <c r="E379" s="27" t="s">
        <v>71</v>
      </c>
      <c r="F379" s="72">
        <v>20000</v>
      </c>
      <c r="G379" s="72"/>
      <c r="H379" s="72">
        <f t="shared" si="70"/>
        <v>20000</v>
      </c>
    </row>
    <row r="380" spans="2:8" x14ac:dyDescent="0.25">
      <c r="B380" s="80"/>
      <c r="C380" s="80"/>
      <c r="D380" s="80"/>
      <c r="E380" s="68" t="s">
        <v>186</v>
      </c>
      <c r="F380" s="69">
        <f>F382</f>
        <v>20000</v>
      </c>
      <c r="G380" s="69">
        <f>G382</f>
        <v>0</v>
      </c>
      <c r="H380" s="69">
        <f>H382</f>
        <v>20000</v>
      </c>
    </row>
    <row r="381" spans="2:8" x14ac:dyDescent="0.25">
      <c r="B381" s="80"/>
      <c r="C381" s="80"/>
      <c r="D381" s="80"/>
      <c r="E381" s="70" t="s">
        <v>134</v>
      </c>
      <c r="F381" s="85">
        <v>20000</v>
      </c>
      <c r="G381" s="72"/>
      <c r="H381" s="72">
        <v>20000</v>
      </c>
    </row>
    <row r="382" spans="2:8" x14ac:dyDescent="0.25">
      <c r="B382" s="74">
        <v>3</v>
      </c>
      <c r="C382" s="74"/>
      <c r="D382" s="74"/>
      <c r="E382" s="74" t="s">
        <v>58</v>
      </c>
      <c r="F382" s="75">
        <f>F383</f>
        <v>20000</v>
      </c>
      <c r="G382" s="75"/>
      <c r="H382" s="75">
        <f t="shared" ref="H382:H385" si="71">F382+G382</f>
        <v>20000</v>
      </c>
    </row>
    <row r="383" spans="2:8" ht="26.25" x14ac:dyDescent="0.25">
      <c r="B383" s="74"/>
      <c r="C383" s="74">
        <v>36</v>
      </c>
      <c r="D383" s="74"/>
      <c r="E383" s="182" t="s">
        <v>187</v>
      </c>
      <c r="F383" s="75">
        <f>F384</f>
        <v>20000</v>
      </c>
      <c r="G383" s="72"/>
      <c r="H383" s="72">
        <f t="shared" si="71"/>
        <v>20000</v>
      </c>
    </row>
    <row r="384" spans="2:8" x14ac:dyDescent="0.25">
      <c r="B384" s="77"/>
      <c r="C384" s="77"/>
      <c r="D384" s="77">
        <v>363</v>
      </c>
      <c r="E384" s="77" t="s">
        <v>78</v>
      </c>
      <c r="F384" s="72">
        <v>20000</v>
      </c>
      <c r="G384" s="72"/>
      <c r="H384" s="72">
        <f t="shared" si="71"/>
        <v>20000</v>
      </c>
    </row>
    <row r="385" spans="2:8" x14ac:dyDescent="0.25">
      <c r="B385" s="82"/>
      <c r="C385" s="82"/>
      <c r="D385" s="82"/>
      <c r="E385" s="183" t="s">
        <v>188</v>
      </c>
      <c r="F385" s="84">
        <f>F391</f>
        <v>100000</v>
      </c>
      <c r="G385" s="84">
        <f>G391+G388</f>
        <v>170000</v>
      </c>
      <c r="H385" s="84">
        <f t="shared" si="71"/>
        <v>270000</v>
      </c>
    </row>
    <row r="386" spans="2:8" x14ac:dyDescent="0.25">
      <c r="B386" s="82"/>
      <c r="C386" s="82"/>
      <c r="D386" s="82"/>
      <c r="E386" s="181" t="s">
        <v>134</v>
      </c>
      <c r="F386" s="85">
        <v>85000</v>
      </c>
      <c r="G386" s="85"/>
      <c r="H386" s="85">
        <v>212500</v>
      </c>
    </row>
    <row r="387" spans="2:8" x14ac:dyDescent="0.25">
      <c r="B387" s="80"/>
      <c r="C387" s="80"/>
      <c r="D387" s="80"/>
      <c r="E387" s="70" t="s">
        <v>129</v>
      </c>
      <c r="F387" s="85">
        <v>15000</v>
      </c>
      <c r="G387" s="72"/>
      <c r="H387" s="72">
        <v>57500</v>
      </c>
    </row>
    <row r="388" spans="2:8" x14ac:dyDescent="0.25">
      <c r="B388" s="74">
        <v>3</v>
      </c>
      <c r="C388" s="74"/>
      <c r="D388" s="74"/>
      <c r="E388" s="74" t="s">
        <v>58</v>
      </c>
      <c r="F388" s="111"/>
      <c r="G388" s="75">
        <f>G389</f>
        <v>30000</v>
      </c>
      <c r="H388" s="75">
        <f t="shared" ref="H388:H393" si="72">F388+G388</f>
        <v>30000</v>
      </c>
    </row>
    <row r="389" spans="2:8" x14ac:dyDescent="0.25">
      <c r="B389" s="74"/>
      <c r="C389" s="74">
        <v>32</v>
      </c>
      <c r="D389" s="74"/>
      <c r="E389" s="74" t="s">
        <v>65</v>
      </c>
      <c r="F389" s="111"/>
      <c r="G389" s="75">
        <f>G390</f>
        <v>30000</v>
      </c>
      <c r="H389" s="75">
        <f t="shared" si="72"/>
        <v>30000</v>
      </c>
    </row>
    <row r="390" spans="2:8" x14ac:dyDescent="0.25">
      <c r="B390" s="77"/>
      <c r="C390" s="77"/>
      <c r="D390" s="77">
        <v>323</v>
      </c>
      <c r="E390" s="77" t="s">
        <v>69</v>
      </c>
      <c r="F390" s="85"/>
      <c r="G390" s="72">
        <v>30000</v>
      </c>
      <c r="H390" s="72">
        <f t="shared" si="72"/>
        <v>30000</v>
      </c>
    </row>
    <row r="391" spans="2:8" x14ac:dyDescent="0.25">
      <c r="B391" s="74">
        <v>4</v>
      </c>
      <c r="C391" s="74"/>
      <c r="D391" s="74"/>
      <c r="E391" s="74" t="s">
        <v>189</v>
      </c>
      <c r="F391" s="75">
        <f>F392</f>
        <v>100000</v>
      </c>
      <c r="G391" s="75">
        <f>G392</f>
        <v>140000</v>
      </c>
      <c r="H391" s="75">
        <f t="shared" si="72"/>
        <v>240000</v>
      </c>
    </row>
    <row r="392" spans="2:8" ht="26.25" x14ac:dyDescent="0.25">
      <c r="B392" s="74"/>
      <c r="C392" s="74">
        <v>42</v>
      </c>
      <c r="D392" s="74"/>
      <c r="E392" s="182" t="s">
        <v>89</v>
      </c>
      <c r="F392" s="75">
        <f>F393</f>
        <v>100000</v>
      </c>
      <c r="G392" s="72">
        <f>G393</f>
        <v>140000</v>
      </c>
      <c r="H392" s="72">
        <f t="shared" si="72"/>
        <v>240000</v>
      </c>
    </row>
    <row r="393" spans="2:8" x14ac:dyDescent="0.25">
      <c r="B393" s="77"/>
      <c r="C393" s="77"/>
      <c r="D393" s="77">
        <v>422</v>
      </c>
      <c r="E393" s="77" t="s">
        <v>91</v>
      </c>
      <c r="F393" s="72">
        <v>100000</v>
      </c>
      <c r="G393" s="72">
        <v>140000</v>
      </c>
      <c r="H393" s="72">
        <f t="shared" si="72"/>
        <v>240000</v>
      </c>
    </row>
    <row r="394" spans="2:8" s="185" customFormat="1" ht="25.5" x14ac:dyDescent="0.2">
      <c r="B394" s="80"/>
      <c r="C394" s="80"/>
      <c r="D394" s="80"/>
      <c r="E394" s="106" t="s">
        <v>190</v>
      </c>
      <c r="F394" s="69">
        <f>F396</f>
        <v>28523</v>
      </c>
      <c r="G394" s="184">
        <f t="shared" ref="G394:H394" si="73">G396</f>
        <v>0</v>
      </c>
      <c r="H394" s="184">
        <f t="shared" si="73"/>
        <v>28523</v>
      </c>
    </row>
    <row r="395" spans="2:8" x14ac:dyDescent="0.25">
      <c r="B395" s="80"/>
      <c r="C395" s="80"/>
      <c r="D395" s="80"/>
      <c r="E395" s="70" t="s">
        <v>129</v>
      </c>
      <c r="F395" s="85">
        <v>28523</v>
      </c>
      <c r="G395" s="72"/>
      <c r="H395" s="72">
        <v>28523</v>
      </c>
    </row>
    <row r="396" spans="2:8" x14ac:dyDescent="0.25">
      <c r="B396" s="74">
        <v>4</v>
      </c>
      <c r="C396" s="74"/>
      <c r="D396" s="74"/>
      <c r="E396" s="74" t="s">
        <v>189</v>
      </c>
      <c r="F396" s="75">
        <f>F397</f>
        <v>28523</v>
      </c>
      <c r="G396" s="75">
        <f t="shared" ref="G396" si="74">G397</f>
        <v>0</v>
      </c>
      <c r="H396" s="75">
        <f t="shared" ref="H396:H398" si="75">F396+G396</f>
        <v>28523</v>
      </c>
    </row>
    <row r="397" spans="2:8" ht="26.25" x14ac:dyDescent="0.25">
      <c r="B397" s="74"/>
      <c r="C397" s="74">
        <v>42</v>
      </c>
      <c r="D397" s="74"/>
      <c r="E397" s="97" t="s">
        <v>89</v>
      </c>
      <c r="F397" s="75">
        <f>F398</f>
        <v>28523</v>
      </c>
      <c r="G397" s="111"/>
      <c r="H397" s="111">
        <f t="shared" si="75"/>
        <v>28523</v>
      </c>
    </row>
    <row r="398" spans="2:8" x14ac:dyDescent="0.25">
      <c r="B398" s="77"/>
      <c r="C398" s="77"/>
      <c r="D398" s="77">
        <v>421</v>
      </c>
      <c r="E398" s="77" t="s">
        <v>90</v>
      </c>
      <c r="F398" s="72">
        <v>28523</v>
      </c>
      <c r="G398" s="72"/>
      <c r="H398" s="72">
        <f t="shared" si="75"/>
        <v>28523</v>
      </c>
    </row>
    <row r="399" spans="2:8" ht="26.25" x14ac:dyDescent="0.25">
      <c r="B399" s="80"/>
      <c r="C399" s="80"/>
      <c r="D399" s="80"/>
      <c r="E399" s="106" t="s">
        <v>191</v>
      </c>
      <c r="F399" s="69">
        <f>F401</f>
        <v>24000</v>
      </c>
      <c r="G399" s="69">
        <f t="shared" ref="G399:H399" si="76">G401</f>
        <v>0</v>
      </c>
      <c r="H399" s="69">
        <f t="shared" si="76"/>
        <v>24000</v>
      </c>
    </row>
    <row r="400" spans="2:8" x14ac:dyDescent="0.25">
      <c r="B400" s="80"/>
      <c r="C400" s="80"/>
      <c r="D400" s="80"/>
      <c r="E400" s="167" t="s">
        <v>134</v>
      </c>
      <c r="F400" s="128">
        <v>24000</v>
      </c>
      <c r="G400" s="85"/>
      <c r="H400" s="85">
        <v>24000</v>
      </c>
    </row>
    <row r="401" spans="1:8" x14ac:dyDescent="0.25">
      <c r="B401" s="74">
        <v>3</v>
      </c>
      <c r="C401" s="74"/>
      <c r="D401" s="74"/>
      <c r="E401" s="74" t="s">
        <v>58</v>
      </c>
      <c r="F401" s="75">
        <f>F402</f>
        <v>24000</v>
      </c>
      <c r="G401" s="75"/>
      <c r="H401" s="75">
        <f t="shared" ref="H401:H403" si="77">F401+G401</f>
        <v>24000</v>
      </c>
    </row>
    <row r="402" spans="1:8" x14ac:dyDescent="0.25">
      <c r="B402" s="74"/>
      <c r="C402" s="74">
        <v>32</v>
      </c>
      <c r="D402" s="74"/>
      <c r="E402" s="74" t="s">
        <v>65</v>
      </c>
      <c r="F402" s="75">
        <f>F403</f>
        <v>24000</v>
      </c>
      <c r="G402" s="75"/>
      <c r="H402" s="75">
        <f t="shared" si="77"/>
        <v>24000</v>
      </c>
    </row>
    <row r="403" spans="1:8" x14ac:dyDescent="0.25">
      <c r="B403" s="77"/>
      <c r="C403" s="77"/>
      <c r="D403" s="77">
        <v>323</v>
      </c>
      <c r="E403" s="77" t="s">
        <v>69</v>
      </c>
      <c r="F403" s="72">
        <v>24000</v>
      </c>
      <c r="G403" s="72"/>
      <c r="H403" s="72">
        <f t="shared" si="77"/>
        <v>24000</v>
      </c>
    </row>
    <row r="404" spans="1:8" ht="26.25" x14ac:dyDescent="0.25">
      <c r="B404" s="80"/>
      <c r="C404" s="80"/>
      <c r="D404" s="80"/>
      <c r="E404" s="106" t="s">
        <v>192</v>
      </c>
      <c r="F404" s="69">
        <f>F407</f>
        <v>50000</v>
      </c>
      <c r="G404" s="69">
        <f t="shared" ref="G404:H404" si="78">G407</f>
        <v>0</v>
      </c>
      <c r="H404" s="69">
        <f t="shared" si="78"/>
        <v>50000</v>
      </c>
    </row>
    <row r="405" spans="1:8" x14ac:dyDescent="0.25">
      <c r="B405" s="80"/>
      <c r="C405" s="80"/>
      <c r="D405" s="80"/>
      <c r="E405" s="167" t="s">
        <v>134</v>
      </c>
      <c r="F405" s="85">
        <v>40000</v>
      </c>
      <c r="G405" s="85"/>
      <c r="H405" s="85">
        <v>40000</v>
      </c>
    </row>
    <row r="406" spans="1:8" x14ac:dyDescent="0.25">
      <c r="B406" s="80"/>
      <c r="C406" s="80"/>
      <c r="D406" s="80"/>
      <c r="E406" s="181" t="s">
        <v>129</v>
      </c>
      <c r="F406" s="85">
        <v>10000</v>
      </c>
      <c r="G406" s="85"/>
      <c r="H406" s="85">
        <v>10000</v>
      </c>
    </row>
    <row r="407" spans="1:8" x14ac:dyDescent="0.25">
      <c r="B407" s="74">
        <v>3</v>
      </c>
      <c r="C407" s="74"/>
      <c r="D407" s="74"/>
      <c r="E407" s="74" t="s">
        <v>58</v>
      </c>
      <c r="F407" s="75">
        <f>F408</f>
        <v>50000</v>
      </c>
      <c r="G407" s="75">
        <f t="shared" ref="G407" si="79">G408</f>
        <v>0</v>
      </c>
      <c r="H407" s="75">
        <f t="shared" ref="H407:H409" si="80">F407+G407</f>
        <v>50000</v>
      </c>
    </row>
    <row r="408" spans="1:8" x14ac:dyDescent="0.25">
      <c r="B408" s="74"/>
      <c r="C408" s="74">
        <v>32</v>
      </c>
      <c r="D408" s="74"/>
      <c r="E408" s="74" t="s">
        <v>65</v>
      </c>
      <c r="F408" s="75">
        <f>F409</f>
        <v>50000</v>
      </c>
      <c r="G408" s="75"/>
      <c r="H408" s="75">
        <f t="shared" si="80"/>
        <v>50000</v>
      </c>
    </row>
    <row r="409" spans="1:8" x14ac:dyDescent="0.25">
      <c r="B409" s="77"/>
      <c r="C409" s="77"/>
      <c r="D409" s="77">
        <v>323</v>
      </c>
      <c r="E409" s="77" t="s">
        <v>69</v>
      </c>
      <c r="F409" s="72">
        <v>50000</v>
      </c>
      <c r="G409" s="72"/>
      <c r="H409" s="72">
        <f t="shared" si="80"/>
        <v>50000</v>
      </c>
    </row>
    <row r="410" spans="1:8" ht="26.25" x14ac:dyDescent="0.25">
      <c r="A410" s="186"/>
      <c r="B410" s="82"/>
      <c r="C410" s="82"/>
      <c r="D410" s="82"/>
      <c r="E410" s="109" t="s">
        <v>193</v>
      </c>
      <c r="F410" s="84">
        <f>F412</f>
        <v>5000</v>
      </c>
      <c r="G410" s="84">
        <f>G412</f>
        <v>0</v>
      </c>
      <c r="H410" s="84">
        <f>H412</f>
        <v>5000</v>
      </c>
    </row>
    <row r="411" spans="1:8" x14ac:dyDescent="0.25">
      <c r="A411" s="186"/>
      <c r="B411" s="82"/>
      <c r="C411" s="82"/>
      <c r="D411" s="82"/>
      <c r="E411" s="167" t="s">
        <v>168</v>
      </c>
      <c r="F411" s="128">
        <v>5000</v>
      </c>
      <c r="G411" s="128"/>
      <c r="H411" s="128">
        <v>5000</v>
      </c>
    </row>
    <row r="412" spans="1:8" x14ac:dyDescent="0.25">
      <c r="B412" s="74">
        <v>3</v>
      </c>
      <c r="C412" s="74"/>
      <c r="D412" s="74"/>
      <c r="E412" s="74" t="s">
        <v>58</v>
      </c>
      <c r="F412" s="75">
        <f t="shared" ref="F412:G412" si="81">F413</f>
        <v>5000</v>
      </c>
      <c r="G412" s="75">
        <f t="shared" si="81"/>
        <v>0</v>
      </c>
      <c r="H412" s="75">
        <f t="shared" ref="H412:H415" si="82">F412+G412</f>
        <v>5000</v>
      </c>
    </row>
    <row r="413" spans="1:8" x14ac:dyDescent="0.25">
      <c r="B413" s="74"/>
      <c r="C413" s="74">
        <v>32</v>
      </c>
      <c r="D413" s="74"/>
      <c r="E413" s="74" t="s">
        <v>65</v>
      </c>
      <c r="F413" s="75">
        <f>F414</f>
        <v>5000</v>
      </c>
      <c r="G413" s="75"/>
      <c r="H413" s="75">
        <f t="shared" si="82"/>
        <v>5000</v>
      </c>
    </row>
    <row r="414" spans="1:8" x14ac:dyDescent="0.25">
      <c r="B414" s="77"/>
      <c r="C414" s="77"/>
      <c r="D414" s="77">
        <v>323</v>
      </c>
      <c r="E414" s="77" t="s">
        <v>69</v>
      </c>
      <c r="F414" s="72">
        <v>5000</v>
      </c>
      <c r="G414" s="72"/>
      <c r="H414" s="72">
        <f t="shared" si="82"/>
        <v>5000</v>
      </c>
    </row>
    <row r="415" spans="1:8" x14ac:dyDescent="0.25">
      <c r="B415" s="107"/>
      <c r="C415" s="107"/>
      <c r="D415" s="82"/>
      <c r="E415" s="109" t="s">
        <v>194</v>
      </c>
      <c r="F415" s="84">
        <f>F419+F423</f>
        <v>610000</v>
      </c>
      <c r="G415" s="84">
        <f>G419+G423</f>
        <v>54000</v>
      </c>
      <c r="H415" s="84">
        <f t="shared" si="82"/>
        <v>664000</v>
      </c>
    </row>
    <row r="416" spans="1:8" x14ac:dyDescent="0.25">
      <c r="B416" s="107"/>
      <c r="C416" s="107"/>
      <c r="D416" s="82"/>
      <c r="E416" s="110" t="s">
        <v>129</v>
      </c>
      <c r="F416" s="85">
        <v>99250</v>
      </c>
      <c r="G416" s="72"/>
      <c r="H416" s="72">
        <v>179856</v>
      </c>
    </row>
    <row r="417" spans="2:8" x14ac:dyDescent="0.25">
      <c r="B417" s="107"/>
      <c r="C417" s="107"/>
      <c r="D417" s="82"/>
      <c r="E417" s="110" t="s">
        <v>168</v>
      </c>
      <c r="F417" s="72">
        <v>150750</v>
      </c>
      <c r="G417" s="72"/>
      <c r="H417" s="72">
        <v>34144</v>
      </c>
    </row>
    <row r="418" spans="2:8" x14ac:dyDescent="0.25">
      <c r="B418" s="107"/>
      <c r="C418" s="107"/>
      <c r="D418" s="82"/>
      <c r="E418" s="110" t="s">
        <v>134</v>
      </c>
      <c r="F418" s="72">
        <v>360000</v>
      </c>
      <c r="G418" s="72"/>
      <c r="H418" s="72">
        <v>450000</v>
      </c>
    </row>
    <row r="419" spans="2:8" x14ac:dyDescent="0.25">
      <c r="B419" s="108">
        <v>3</v>
      </c>
      <c r="C419" s="108"/>
      <c r="D419" s="77"/>
      <c r="E419" s="97" t="s">
        <v>58</v>
      </c>
      <c r="F419" s="75">
        <f>F420</f>
        <v>10000</v>
      </c>
      <c r="G419" s="75">
        <f>G420</f>
        <v>29000</v>
      </c>
      <c r="H419" s="75">
        <f t="shared" ref="H419:H425" si="83">F419+G419</f>
        <v>39000</v>
      </c>
    </row>
    <row r="420" spans="2:8" x14ac:dyDescent="0.25">
      <c r="B420" s="108"/>
      <c r="C420" s="74">
        <v>32</v>
      </c>
      <c r="D420" s="77"/>
      <c r="E420" s="97" t="s">
        <v>65</v>
      </c>
      <c r="F420" s="75">
        <f>F422</f>
        <v>10000</v>
      </c>
      <c r="G420" s="75">
        <f>G421+G422</f>
        <v>29000</v>
      </c>
      <c r="H420" s="75">
        <f t="shared" si="83"/>
        <v>39000</v>
      </c>
    </row>
    <row r="421" spans="2:8" x14ac:dyDescent="0.25">
      <c r="B421" s="108"/>
      <c r="C421" s="74"/>
      <c r="D421" s="77">
        <v>322</v>
      </c>
      <c r="E421" s="98" t="s">
        <v>67</v>
      </c>
      <c r="F421" s="72"/>
      <c r="G421" s="72">
        <v>2000</v>
      </c>
      <c r="H421" s="72">
        <f t="shared" si="83"/>
        <v>2000</v>
      </c>
    </row>
    <row r="422" spans="2:8" x14ac:dyDescent="0.25">
      <c r="B422" s="108"/>
      <c r="C422" s="108"/>
      <c r="D422" s="77">
        <v>323</v>
      </c>
      <c r="E422" s="98" t="s">
        <v>69</v>
      </c>
      <c r="F422" s="72">
        <v>10000</v>
      </c>
      <c r="G422" s="72">
        <v>27000</v>
      </c>
      <c r="H422" s="72">
        <f t="shared" si="83"/>
        <v>37000</v>
      </c>
    </row>
    <row r="423" spans="2:8" ht="39" x14ac:dyDescent="0.25">
      <c r="B423" s="74">
        <v>4</v>
      </c>
      <c r="C423" s="74"/>
      <c r="D423" s="77"/>
      <c r="E423" s="97" t="s">
        <v>142</v>
      </c>
      <c r="F423" s="75">
        <f>F424</f>
        <v>600000</v>
      </c>
      <c r="G423" s="75">
        <f>G424</f>
        <v>25000</v>
      </c>
      <c r="H423" s="75">
        <f t="shared" si="83"/>
        <v>625000</v>
      </c>
    </row>
    <row r="424" spans="2:8" ht="26.25" x14ac:dyDescent="0.25">
      <c r="B424" s="74"/>
      <c r="C424" s="74">
        <v>42</v>
      </c>
      <c r="D424" s="77"/>
      <c r="E424" s="97" t="s">
        <v>89</v>
      </c>
      <c r="F424" s="75">
        <f>F425</f>
        <v>600000</v>
      </c>
      <c r="G424" s="75">
        <f>G425</f>
        <v>25000</v>
      </c>
      <c r="H424" s="75">
        <f t="shared" si="83"/>
        <v>625000</v>
      </c>
    </row>
    <row r="425" spans="2:8" x14ac:dyDescent="0.25">
      <c r="B425" s="108"/>
      <c r="C425" s="108"/>
      <c r="D425" s="77">
        <v>421</v>
      </c>
      <c r="E425" s="98" t="s">
        <v>90</v>
      </c>
      <c r="F425" s="72">
        <v>600000</v>
      </c>
      <c r="G425" s="72">
        <v>25000</v>
      </c>
      <c r="H425" s="72">
        <f t="shared" si="83"/>
        <v>625000</v>
      </c>
    </row>
    <row r="426" spans="2:8" x14ac:dyDescent="0.25">
      <c r="B426" s="107"/>
      <c r="C426" s="82"/>
      <c r="D426" s="82"/>
      <c r="E426" s="187" t="s">
        <v>195</v>
      </c>
      <c r="F426" s="69">
        <f>F430+F433</f>
        <v>820000</v>
      </c>
      <c r="G426" s="69">
        <f t="shared" ref="G426" si="84">G430</f>
        <v>0</v>
      </c>
      <c r="H426" s="69">
        <f>H430+H433</f>
        <v>820000</v>
      </c>
    </row>
    <row r="427" spans="2:8" x14ac:dyDescent="0.25">
      <c r="B427" s="107"/>
      <c r="C427" s="82"/>
      <c r="D427" s="82"/>
      <c r="E427" s="70" t="s">
        <v>139</v>
      </c>
      <c r="F427" s="85">
        <v>40750</v>
      </c>
      <c r="G427" s="72"/>
      <c r="H427" s="72">
        <v>120000</v>
      </c>
    </row>
    <row r="428" spans="2:8" x14ac:dyDescent="0.25">
      <c r="B428" s="107"/>
      <c r="C428" s="82"/>
      <c r="D428" s="82"/>
      <c r="E428" s="70" t="s">
        <v>168</v>
      </c>
      <c r="F428" s="72">
        <v>359250</v>
      </c>
      <c r="G428" s="72"/>
      <c r="H428" s="72">
        <v>100000</v>
      </c>
    </row>
    <row r="429" spans="2:8" x14ac:dyDescent="0.25">
      <c r="B429" s="107"/>
      <c r="C429" s="82"/>
      <c r="D429" s="82"/>
      <c r="E429" s="70" t="s">
        <v>134</v>
      </c>
      <c r="F429" s="72">
        <v>420000</v>
      </c>
      <c r="G429" s="72"/>
      <c r="H429" s="72">
        <v>600000</v>
      </c>
    </row>
    <row r="430" spans="2:8" ht="26.25" x14ac:dyDescent="0.25">
      <c r="B430" s="74">
        <v>4</v>
      </c>
      <c r="C430" s="74"/>
      <c r="D430" s="74"/>
      <c r="E430" s="97" t="s">
        <v>84</v>
      </c>
      <c r="F430" s="75">
        <f>F431</f>
        <v>800000</v>
      </c>
      <c r="G430" s="75">
        <f>G431</f>
        <v>0</v>
      </c>
      <c r="H430" s="75">
        <f t="shared" ref="H430:H435" si="85">F430+G430</f>
        <v>800000</v>
      </c>
    </row>
    <row r="431" spans="2:8" ht="26.25" x14ac:dyDescent="0.25">
      <c r="B431" s="77"/>
      <c r="C431" s="74">
        <v>42</v>
      </c>
      <c r="D431" s="77"/>
      <c r="E431" s="97" t="s">
        <v>89</v>
      </c>
      <c r="F431" s="23">
        <f>F432</f>
        <v>800000</v>
      </c>
      <c r="G431" s="75"/>
      <c r="H431" s="75">
        <f t="shared" si="85"/>
        <v>800000</v>
      </c>
    </row>
    <row r="432" spans="2:8" ht="26.25" x14ac:dyDescent="0.25">
      <c r="B432" s="77"/>
      <c r="C432" s="77"/>
      <c r="D432" s="77">
        <v>421</v>
      </c>
      <c r="E432" s="98" t="s">
        <v>196</v>
      </c>
      <c r="F432" s="28">
        <v>800000</v>
      </c>
      <c r="G432" s="72"/>
      <c r="H432" s="72">
        <f t="shared" si="85"/>
        <v>800000</v>
      </c>
    </row>
    <row r="433" spans="2:8" x14ac:dyDescent="0.25">
      <c r="B433" s="74">
        <v>3</v>
      </c>
      <c r="C433" s="74"/>
      <c r="D433" s="74"/>
      <c r="E433" s="97" t="s">
        <v>58</v>
      </c>
      <c r="F433" s="23">
        <f>F434</f>
        <v>20000</v>
      </c>
      <c r="G433" s="75"/>
      <c r="H433" s="75">
        <f t="shared" si="85"/>
        <v>20000</v>
      </c>
    </row>
    <row r="434" spans="2:8" x14ac:dyDescent="0.25">
      <c r="B434" s="74"/>
      <c r="C434" s="74">
        <v>32</v>
      </c>
      <c r="D434" s="74"/>
      <c r="E434" s="97" t="s">
        <v>65</v>
      </c>
      <c r="F434" s="23">
        <f>F435</f>
        <v>20000</v>
      </c>
      <c r="G434" s="75"/>
      <c r="H434" s="75">
        <f t="shared" si="85"/>
        <v>20000</v>
      </c>
    </row>
    <row r="435" spans="2:8" x14ac:dyDescent="0.25">
      <c r="B435" s="77"/>
      <c r="C435" s="77"/>
      <c r="D435" s="77">
        <v>323</v>
      </c>
      <c r="E435" s="98" t="s">
        <v>69</v>
      </c>
      <c r="F435" s="28">
        <v>20000</v>
      </c>
      <c r="G435" s="72"/>
      <c r="H435" s="72">
        <f t="shared" si="85"/>
        <v>20000</v>
      </c>
    </row>
    <row r="436" spans="2:8" ht="26.25" x14ac:dyDescent="0.25">
      <c r="B436" s="80"/>
      <c r="C436" s="80"/>
      <c r="D436" s="80"/>
      <c r="E436" s="188" t="s">
        <v>197</v>
      </c>
      <c r="F436" s="189">
        <f>F442+F439</f>
        <v>149201</v>
      </c>
      <c r="G436" s="84">
        <f>G442+G439</f>
        <v>-26701</v>
      </c>
      <c r="H436" s="84">
        <f>H442+H439</f>
        <v>122500</v>
      </c>
    </row>
    <row r="437" spans="2:8" x14ac:dyDescent="0.25">
      <c r="B437" s="80"/>
      <c r="C437" s="80"/>
      <c r="D437" s="80"/>
      <c r="E437" s="190" t="s">
        <v>171</v>
      </c>
      <c r="F437" s="103"/>
      <c r="G437" s="85"/>
      <c r="H437" s="85">
        <v>22750</v>
      </c>
    </row>
    <row r="438" spans="2:8" x14ac:dyDescent="0.25">
      <c r="B438" s="82"/>
      <c r="C438" s="82"/>
      <c r="D438" s="82"/>
      <c r="E438" s="191" t="s">
        <v>134</v>
      </c>
      <c r="F438" s="72">
        <v>149201</v>
      </c>
      <c r="G438" s="72"/>
      <c r="H438" s="72">
        <v>99750</v>
      </c>
    </row>
    <row r="439" spans="2:8" x14ac:dyDescent="0.25">
      <c r="B439" s="74">
        <v>3</v>
      </c>
      <c r="C439" s="74"/>
      <c r="D439" s="74"/>
      <c r="E439" s="74" t="s">
        <v>58</v>
      </c>
      <c r="F439" s="75">
        <f>F440</f>
        <v>10400</v>
      </c>
      <c r="G439" s="75">
        <f>G440</f>
        <v>7100</v>
      </c>
      <c r="H439" s="75">
        <f t="shared" ref="H439:H445" si="86">F439+G439</f>
        <v>17500</v>
      </c>
    </row>
    <row r="440" spans="2:8" x14ac:dyDescent="0.25">
      <c r="B440" s="74"/>
      <c r="C440" s="74">
        <v>32</v>
      </c>
      <c r="D440" s="74"/>
      <c r="E440" s="74" t="s">
        <v>65</v>
      </c>
      <c r="F440" s="75">
        <f>F441</f>
        <v>10400</v>
      </c>
      <c r="G440" s="75">
        <f>G441</f>
        <v>7100</v>
      </c>
      <c r="H440" s="75">
        <f t="shared" si="86"/>
        <v>17500</v>
      </c>
    </row>
    <row r="441" spans="2:8" x14ac:dyDescent="0.25">
      <c r="B441" s="77"/>
      <c r="C441" s="77"/>
      <c r="D441" s="77">
        <v>323</v>
      </c>
      <c r="E441" s="77" t="s">
        <v>69</v>
      </c>
      <c r="F441" s="72">
        <v>10400</v>
      </c>
      <c r="G441" s="72">
        <v>7100</v>
      </c>
      <c r="H441" s="72">
        <f t="shared" si="86"/>
        <v>17500</v>
      </c>
    </row>
    <row r="442" spans="2:8" x14ac:dyDescent="0.25">
      <c r="B442" s="74">
        <v>4</v>
      </c>
      <c r="C442" s="74"/>
      <c r="D442" s="74"/>
      <c r="E442" s="74" t="s">
        <v>189</v>
      </c>
      <c r="F442" s="75">
        <f t="shared" ref="F442:G443" si="87">F443</f>
        <v>138801</v>
      </c>
      <c r="G442" s="75">
        <f t="shared" si="87"/>
        <v>-33801</v>
      </c>
      <c r="H442" s="75">
        <f t="shared" si="86"/>
        <v>105000</v>
      </c>
    </row>
    <row r="443" spans="2:8" ht="26.25" x14ac:dyDescent="0.25">
      <c r="B443" s="77"/>
      <c r="C443" s="74">
        <v>42</v>
      </c>
      <c r="D443" s="77"/>
      <c r="E443" s="97" t="s">
        <v>89</v>
      </c>
      <c r="F443" s="75">
        <f t="shared" si="87"/>
        <v>138801</v>
      </c>
      <c r="G443" s="72">
        <f>G444</f>
        <v>-33801</v>
      </c>
      <c r="H443" s="72">
        <f t="shared" si="86"/>
        <v>105000</v>
      </c>
    </row>
    <row r="444" spans="2:8" x14ac:dyDescent="0.25">
      <c r="B444" s="77"/>
      <c r="C444" s="77"/>
      <c r="D444" s="77">
        <v>422</v>
      </c>
      <c r="E444" s="74" t="s">
        <v>189</v>
      </c>
      <c r="F444" s="72">
        <v>138801</v>
      </c>
      <c r="G444" s="72">
        <v>-33801</v>
      </c>
      <c r="H444" s="72">
        <f t="shared" si="86"/>
        <v>105000</v>
      </c>
    </row>
    <row r="445" spans="2:8" ht="26.25" x14ac:dyDescent="0.25">
      <c r="B445" s="107"/>
      <c r="C445" s="82"/>
      <c r="D445" s="82"/>
      <c r="E445" s="192" t="s">
        <v>198</v>
      </c>
      <c r="F445" s="69">
        <f>F447</f>
        <v>0</v>
      </c>
      <c r="G445" s="69">
        <f t="shared" ref="G445" si="88">G447</f>
        <v>299201</v>
      </c>
      <c r="H445" s="69">
        <f t="shared" si="86"/>
        <v>299201</v>
      </c>
    </row>
    <row r="446" spans="2:8" x14ac:dyDescent="0.25">
      <c r="B446" s="107"/>
      <c r="C446" s="82"/>
      <c r="D446" s="82"/>
      <c r="E446" s="70" t="s">
        <v>139</v>
      </c>
      <c r="F446" s="85"/>
      <c r="G446" s="72"/>
      <c r="H446" s="72">
        <v>299201</v>
      </c>
    </row>
    <row r="447" spans="2:8" ht="26.25" x14ac:dyDescent="0.25">
      <c r="B447" s="74">
        <v>4</v>
      </c>
      <c r="C447" s="74"/>
      <c r="D447" s="74"/>
      <c r="E447" s="97" t="s">
        <v>84</v>
      </c>
      <c r="F447" s="75">
        <f>F448</f>
        <v>0</v>
      </c>
      <c r="G447" s="75">
        <f>G448</f>
        <v>299201</v>
      </c>
      <c r="H447" s="75">
        <f t="shared" ref="H447:H450" si="89">F447+G447</f>
        <v>299201</v>
      </c>
    </row>
    <row r="448" spans="2:8" ht="26.25" x14ac:dyDescent="0.25">
      <c r="B448" s="77"/>
      <c r="C448" s="74">
        <v>42</v>
      </c>
      <c r="D448" s="77"/>
      <c r="E448" s="97" t="s">
        <v>89</v>
      </c>
      <c r="F448" s="23">
        <f>F449</f>
        <v>0</v>
      </c>
      <c r="G448" s="75">
        <f>G449</f>
        <v>299201</v>
      </c>
      <c r="H448" s="75">
        <f t="shared" si="89"/>
        <v>299201</v>
      </c>
    </row>
    <row r="449" spans="2:8" ht="26.25" x14ac:dyDescent="0.25">
      <c r="B449" s="77"/>
      <c r="C449" s="77"/>
      <c r="D449" s="77">
        <v>421</v>
      </c>
      <c r="E449" s="98" t="s">
        <v>199</v>
      </c>
      <c r="F449" s="28"/>
      <c r="G449" s="72">
        <v>299201</v>
      </c>
      <c r="H449" s="72">
        <f t="shared" si="89"/>
        <v>299201</v>
      </c>
    </row>
    <row r="450" spans="2:8" ht="26.25" x14ac:dyDescent="0.25">
      <c r="B450" s="107"/>
      <c r="C450" s="82"/>
      <c r="D450" s="82"/>
      <c r="E450" s="192" t="s">
        <v>200</v>
      </c>
      <c r="F450" s="69">
        <f>F452</f>
        <v>0</v>
      </c>
      <c r="G450" s="69">
        <f t="shared" ref="G450" si="90">G452</f>
        <v>100000</v>
      </c>
      <c r="H450" s="69">
        <f t="shared" si="89"/>
        <v>100000</v>
      </c>
    </row>
    <row r="451" spans="2:8" x14ac:dyDescent="0.25">
      <c r="B451" s="107"/>
      <c r="C451" s="82"/>
      <c r="D451" s="82"/>
      <c r="E451" s="70" t="s">
        <v>139</v>
      </c>
      <c r="F451" s="85"/>
      <c r="G451" s="72"/>
      <c r="H451" s="72">
        <v>100000</v>
      </c>
    </row>
    <row r="452" spans="2:8" x14ac:dyDescent="0.25">
      <c r="B452" s="74">
        <v>3</v>
      </c>
      <c r="C452" s="74"/>
      <c r="D452" s="74"/>
      <c r="E452" s="97" t="s">
        <v>58</v>
      </c>
      <c r="F452" s="75">
        <f>F453</f>
        <v>0</v>
      </c>
      <c r="G452" s="75">
        <f>G453</f>
        <v>100000</v>
      </c>
      <c r="H452" s="75">
        <f t="shared" ref="H452:H454" si="91">F452+G452</f>
        <v>100000</v>
      </c>
    </row>
    <row r="453" spans="2:8" ht="26.25" x14ac:dyDescent="0.25">
      <c r="B453" s="77"/>
      <c r="C453" s="74">
        <v>36</v>
      </c>
      <c r="D453" s="77"/>
      <c r="E453" s="97" t="s">
        <v>201</v>
      </c>
      <c r="F453" s="23">
        <f>F454</f>
        <v>0</v>
      </c>
      <c r="G453" s="75">
        <f>G454</f>
        <v>100000</v>
      </c>
      <c r="H453" s="75">
        <f t="shared" si="91"/>
        <v>100000</v>
      </c>
    </row>
    <row r="454" spans="2:8" x14ac:dyDescent="0.25">
      <c r="B454" s="77"/>
      <c r="C454" s="77"/>
      <c r="D454" s="77">
        <v>363</v>
      </c>
      <c r="E454" s="98" t="s">
        <v>78</v>
      </c>
      <c r="F454" s="28"/>
      <c r="G454" s="72">
        <v>100000</v>
      </c>
      <c r="H454" s="72">
        <f t="shared" si="91"/>
        <v>100000</v>
      </c>
    </row>
    <row r="455" spans="2:8" ht="25.5" x14ac:dyDescent="0.25">
      <c r="B455" s="131"/>
      <c r="C455" s="131"/>
      <c r="D455" s="131"/>
      <c r="E455" s="132" t="s">
        <v>202</v>
      </c>
      <c r="F455" s="91">
        <f>F457</f>
        <v>209000</v>
      </c>
      <c r="G455" s="91">
        <f t="shared" ref="G455:H455" si="92">G457</f>
        <v>0</v>
      </c>
      <c r="H455" s="91">
        <f t="shared" si="92"/>
        <v>209000</v>
      </c>
    </row>
    <row r="456" spans="2:8" ht="25.5" x14ac:dyDescent="0.25">
      <c r="B456" s="131"/>
      <c r="C456" s="131"/>
      <c r="D456" s="131"/>
      <c r="E456" s="132" t="s">
        <v>203</v>
      </c>
      <c r="F456" s="91"/>
      <c r="G456" s="91"/>
      <c r="H456" s="91"/>
    </row>
    <row r="457" spans="2:8" ht="36" customHeight="1" x14ac:dyDescent="0.25">
      <c r="B457" s="134"/>
      <c r="C457" s="134"/>
      <c r="D457" s="134"/>
      <c r="E457" s="135" t="s">
        <v>204</v>
      </c>
      <c r="F457" s="95">
        <f>F458+F463+F473+F468</f>
        <v>209000</v>
      </c>
      <c r="G457" s="95">
        <f>G458+G463+G473+G468</f>
        <v>0</v>
      </c>
      <c r="H457" s="95">
        <f>H458+H463+H473+H468</f>
        <v>209000</v>
      </c>
    </row>
    <row r="458" spans="2:8" ht="26.25" x14ac:dyDescent="0.25">
      <c r="B458" s="80"/>
      <c r="C458" s="80"/>
      <c r="D458" s="80"/>
      <c r="E458" s="106" t="s">
        <v>205</v>
      </c>
      <c r="F458" s="69">
        <f>F460</f>
        <v>120000</v>
      </c>
      <c r="G458" s="69">
        <f>G460</f>
        <v>0</v>
      </c>
      <c r="H458" s="69">
        <f>H460</f>
        <v>120000</v>
      </c>
    </row>
    <row r="459" spans="2:8" x14ac:dyDescent="0.25">
      <c r="B459" s="80"/>
      <c r="C459" s="80"/>
      <c r="D459" s="80"/>
      <c r="E459" s="70" t="s">
        <v>129</v>
      </c>
      <c r="F459" s="71">
        <v>120000</v>
      </c>
      <c r="G459" s="72"/>
      <c r="H459" s="73">
        <v>120000</v>
      </c>
    </row>
    <row r="460" spans="2:8" x14ac:dyDescent="0.25">
      <c r="B460" s="74">
        <v>3</v>
      </c>
      <c r="C460" s="74"/>
      <c r="D460" s="74"/>
      <c r="E460" s="74" t="s">
        <v>58</v>
      </c>
      <c r="F460" s="75">
        <f>F461</f>
        <v>120000</v>
      </c>
      <c r="G460" s="75">
        <f t="shared" ref="G460" si="93">G461</f>
        <v>0</v>
      </c>
      <c r="H460" s="75">
        <f t="shared" ref="H460:H462" si="94">F460+G460</f>
        <v>120000</v>
      </c>
    </row>
    <row r="461" spans="2:8" x14ac:dyDescent="0.25">
      <c r="B461" s="74"/>
      <c r="C461" s="74">
        <v>38</v>
      </c>
      <c r="D461" s="74"/>
      <c r="E461" s="74" t="s">
        <v>81</v>
      </c>
      <c r="F461" s="75">
        <f>F462</f>
        <v>120000</v>
      </c>
      <c r="G461" s="75"/>
      <c r="H461" s="75">
        <f t="shared" si="94"/>
        <v>120000</v>
      </c>
    </row>
    <row r="462" spans="2:8" x14ac:dyDescent="0.25">
      <c r="B462" s="77"/>
      <c r="C462" s="77"/>
      <c r="D462" s="77">
        <v>381</v>
      </c>
      <c r="E462" s="77" t="s">
        <v>82</v>
      </c>
      <c r="F462" s="72">
        <v>120000</v>
      </c>
      <c r="G462" s="72"/>
      <c r="H462" s="72">
        <f t="shared" si="94"/>
        <v>120000</v>
      </c>
    </row>
    <row r="463" spans="2:8" x14ac:dyDescent="0.25">
      <c r="B463" s="80"/>
      <c r="C463" s="80"/>
      <c r="D463" s="80"/>
      <c r="E463" s="106" t="s">
        <v>206</v>
      </c>
      <c r="F463" s="69">
        <f>F465</f>
        <v>29000</v>
      </c>
      <c r="G463" s="69">
        <f>G465</f>
        <v>0</v>
      </c>
      <c r="H463" s="69">
        <f>H465</f>
        <v>29000</v>
      </c>
    </row>
    <row r="464" spans="2:8" x14ac:dyDescent="0.25">
      <c r="B464" s="80"/>
      <c r="C464" s="80"/>
      <c r="D464" s="80"/>
      <c r="E464" s="70" t="s">
        <v>129</v>
      </c>
      <c r="F464" s="71">
        <v>29000</v>
      </c>
      <c r="G464" s="72"/>
      <c r="H464" s="73">
        <v>29000</v>
      </c>
    </row>
    <row r="465" spans="2:8" x14ac:dyDescent="0.25">
      <c r="B465" s="74">
        <v>3</v>
      </c>
      <c r="C465" s="74"/>
      <c r="D465" s="74"/>
      <c r="E465" s="74" t="s">
        <v>58</v>
      </c>
      <c r="F465" s="75">
        <f>F466</f>
        <v>29000</v>
      </c>
      <c r="G465" s="75">
        <f t="shared" ref="G465" si="95">G466</f>
        <v>0</v>
      </c>
      <c r="H465" s="75">
        <f t="shared" ref="H465:H467" si="96">F465+G465</f>
        <v>29000</v>
      </c>
    </row>
    <row r="466" spans="2:8" x14ac:dyDescent="0.25">
      <c r="B466" s="74"/>
      <c r="C466" s="74">
        <v>38</v>
      </c>
      <c r="D466" s="74"/>
      <c r="E466" s="74" t="s">
        <v>81</v>
      </c>
      <c r="F466" s="75">
        <f>F467</f>
        <v>29000</v>
      </c>
      <c r="G466" s="75"/>
      <c r="H466" s="75">
        <f t="shared" si="96"/>
        <v>29000</v>
      </c>
    </row>
    <row r="467" spans="2:8" x14ac:dyDescent="0.25">
      <c r="B467" s="77"/>
      <c r="C467" s="77"/>
      <c r="D467" s="77">
        <v>381</v>
      </c>
      <c r="E467" s="77" t="s">
        <v>82</v>
      </c>
      <c r="F467" s="72">
        <v>29000</v>
      </c>
      <c r="G467" s="72"/>
      <c r="H467" s="72">
        <f t="shared" si="96"/>
        <v>29000</v>
      </c>
    </row>
    <row r="468" spans="2:8" x14ac:dyDescent="0.25">
      <c r="B468" s="80"/>
      <c r="C468" s="80"/>
      <c r="D468" s="80"/>
      <c r="E468" s="183" t="s">
        <v>207</v>
      </c>
      <c r="F468" s="84">
        <f>F470</f>
        <v>7000</v>
      </c>
      <c r="G468" s="84">
        <f>G470</f>
        <v>0</v>
      </c>
      <c r="H468" s="84">
        <f>H470</f>
        <v>7000</v>
      </c>
    </row>
    <row r="469" spans="2:8" x14ac:dyDescent="0.25">
      <c r="B469" s="82"/>
      <c r="C469" s="82"/>
      <c r="D469" s="82"/>
      <c r="E469" s="70" t="s">
        <v>129</v>
      </c>
      <c r="F469" s="71">
        <v>7000</v>
      </c>
      <c r="G469" s="72"/>
      <c r="H469" s="73">
        <v>7000</v>
      </c>
    </row>
    <row r="470" spans="2:8" x14ac:dyDescent="0.25">
      <c r="B470" s="74">
        <v>3</v>
      </c>
      <c r="C470" s="74"/>
      <c r="D470" s="74"/>
      <c r="E470" s="74" t="s">
        <v>58</v>
      </c>
      <c r="F470" s="75">
        <f t="shared" ref="F470:G471" si="97">F471</f>
        <v>7000</v>
      </c>
      <c r="G470" s="75">
        <f t="shared" si="97"/>
        <v>0</v>
      </c>
      <c r="H470" s="75">
        <f t="shared" ref="H470:H472" si="98">F470+G470</f>
        <v>7000</v>
      </c>
    </row>
    <row r="471" spans="2:8" x14ac:dyDescent="0.25">
      <c r="B471" s="77"/>
      <c r="C471" s="74">
        <v>32</v>
      </c>
      <c r="D471" s="77"/>
      <c r="E471" s="77" t="s">
        <v>65</v>
      </c>
      <c r="F471" s="75">
        <f t="shared" si="97"/>
        <v>7000</v>
      </c>
      <c r="G471" s="75"/>
      <c r="H471" s="75">
        <f t="shared" si="98"/>
        <v>7000</v>
      </c>
    </row>
    <row r="472" spans="2:8" x14ac:dyDescent="0.25">
      <c r="B472" s="77"/>
      <c r="C472" s="77"/>
      <c r="D472" s="77">
        <v>323</v>
      </c>
      <c r="E472" s="77" t="s">
        <v>69</v>
      </c>
      <c r="F472" s="72">
        <v>7000</v>
      </c>
      <c r="G472" s="72"/>
      <c r="H472" s="72">
        <f t="shared" si="98"/>
        <v>7000</v>
      </c>
    </row>
    <row r="473" spans="2:8" ht="26.25" x14ac:dyDescent="0.25">
      <c r="B473" s="80"/>
      <c r="C473" s="80"/>
      <c r="D473" s="80"/>
      <c r="E473" s="106" t="s">
        <v>208</v>
      </c>
      <c r="F473" s="69">
        <f>F476</f>
        <v>53000</v>
      </c>
      <c r="G473" s="69">
        <f>G476</f>
        <v>0</v>
      </c>
      <c r="H473" s="69">
        <f>H476</f>
        <v>53000</v>
      </c>
    </row>
    <row r="474" spans="2:8" x14ac:dyDescent="0.25">
      <c r="B474" s="80"/>
      <c r="C474" s="80"/>
      <c r="D474" s="80"/>
      <c r="E474" s="70" t="s">
        <v>129</v>
      </c>
      <c r="F474" s="128">
        <v>53000</v>
      </c>
      <c r="G474" s="126"/>
      <c r="H474" s="126">
        <v>13000</v>
      </c>
    </row>
    <row r="475" spans="2:8" x14ac:dyDescent="0.25">
      <c r="B475" s="80"/>
      <c r="C475" s="80"/>
      <c r="D475" s="80"/>
      <c r="E475" s="70" t="s">
        <v>134</v>
      </c>
      <c r="F475" s="128"/>
      <c r="G475" s="126"/>
      <c r="H475" s="126">
        <v>40000</v>
      </c>
    </row>
    <row r="476" spans="2:8" x14ac:dyDescent="0.25">
      <c r="B476" s="74">
        <v>3</v>
      </c>
      <c r="C476" s="74"/>
      <c r="D476" s="74"/>
      <c r="E476" s="74" t="s">
        <v>58</v>
      </c>
      <c r="F476" s="75">
        <f>F477</f>
        <v>53000</v>
      </c>
      <c r="G476" s="75">
        <f t="shared" ref="G476" si="99">G477</f>
        <v>0</v>
      </c>
      <c r="H476" s="75">
        <f t="shared" ref="H476:H479" si="100">F476+G476</f>
        <v>53000</v>
      </c>
    </row>
    <row r="477" spans="2:8" x14ac:dyDescent="0.25">
      <c r="B477" s="74"/>
      <c r="C477" s="74">
        <v>38</v>
      </c>
      <c r="D477" s="74"/>
      <c r="E477" s="74" t="s">
        <v>81</v>
      </c>
      <c r="F477" s="75">
        <f>F478+F479</f>
        <v>53000</v>
      </c>
      <c r="G477" s="75"/>
      <c r="H477" s="75">
        <f t="shared" si="100"/>
        <v>53000</v>
      </c>
    </row>
    <row r="478" spans="2:8" x14ac:dyDescent="0.25">
      <c r="B478" s="77"/>
      <c r="C478" s="77"/>
      <c r="D478" s="77">
        <v>381</v>
      </c>
      <c r="E478" s="77" t="s">
        <v>82</v>
      </c>
      <c r="F478" s="72">
        <v>13000</v>
      </c>
      <c r="G478" s="72"/>
      <c r="H478" s="72">
        <f t="shared" si="100"/>
        <v>13000</v>
      </c>
    </row>
    <row r="479" spans="2:8" x14ac:dyDescent="0.25">
      <c r="B479" s="77"/>
      <c r="C479" s="77"/>
      <c r="D479" s="77">
        <v>382</v>
      </c>
      <c r="E479" s="77" t="s">
        <v>83</v>
      </c>
      <c r="F479" s="72">
        <v>40000</v>
      </c>
      <c r="G479" s="72"/>
      <c r="H479" s="72">
        <f t="shared" si="100"/>
        <v>40000</v>
      </c>
    </row>
    <row r="480" spans="2:8" ht="25.5" customHeight="1" x14ac:dyDescent="0.25">
      <c r="B480" s="131"/>
      <c r="C480" s="131"/>
      <c r="D480" s="131"/>
      <c r="E480" s="132" t="s">
        <v>209</v>
      </c>
      <c r="F480" s="91">
        <f>F482</f>
        <v>1450966</v>
      </c>
      <c r="G480" s="91">
        <f>G482</f>
        <v>165574.74</v>
      </c>
      <c r="H480" s="91">
        <f>H482</f>
        <v>1616540.74</v>
      </c>
    </row>
    <row r="481" spans="2:8" ht="31.5" customHeight="1" x14ac:dyDescent="0.25">
      <c r="B481" s="131"/>
      <c r="C481" s="131"/>
      <c r="D481" s="131"/>
      <c r="E481" s="132" t="s">
        <v>210</v>
      </c>
      <c r="F481" s="91"/>
      <c r="G481" s="91"/>
      <c r="H481" s="91"/>
    </row>
    <row r="482" spans="2:8" x14ac:dyDescent="0.25">
      <c r="B482" s="134"/>
      <c r="C482" s="134"/>
      <c r="D482" s="134"/>
      <c r="E482" s="193" t="s">
        <v>211</v>
      </c>
      <c r="F482" s="95">
        <f>F483+F513+F521+F529</f>
        <v>1450966</v>
      </c>
      <c r="G482" s="95">
        <f>G483+G513+G521+G529+G504</f>
        <v>165574.74</v>
      </c>
      <c r="H482" s="95">
        <f>H483+H513+H521+H529+H504</f>
        <v>1616540.74</v>
      </c>
    </row>
    <row r="483" spans="2:8" ht="26.25" x14ac:dyDescent="0.25">
      <c r="B483" s="40"/>
      <c r="C483" s="40"/>
      <c r="D483" s="40"/>
      <c r="E483" s="106" t="s">
        <v>212</v>
      </c>
      <c r="F483" s="194">
        <f>F488+F500</f>
        <v>907906</v>
      </c>
      <c r="G483" s="194">
        <f>G488+G500</f>
        <v>12574.74</v>
      </c>
      <c r="H483" s="194">
        <f>H488+H500</f>
        <v>920480.74</v>
      </c>
    </row>
    <row r="484" spans="2:8" ht="23.25" x14ac:dyDescent="0.25">
      <c r="B484" s="40"/>
      <c r="C484" s="40"/>
      <c r="D484" s="40"/>
      <c r="E484" s="195" t="s">
        <v>213</v>
      </c>
      <c r="F484" s="75"/>
      <c r="G484" s="75"/>
      <c r="H484" s="75"/>
    </row>
    <row r="485" spans="2:8" x14ac:dyDescent="0.25">
      <c r="B485" s="40"/>
      <c r="C485" s="40"/>
      <c r="D485" s="40"/>
      <c r="E485" s="70" t="s">
        <v>129</v>
      </c>
      <c r="F485" s="128">
        <v>738156</v>
      </c>
      <c r="G485" s="72"/>
      <c r="H485" s="72">
        <v>750730.74</v>
      </c>
    </row>
    <row r="486" spans="2:8" x14ac:dyDescent="0.25">
      <c r="B486" s="40"/>
      <c r="C486" s="40"/>
      <c r="D486" s="40"/>
      <c r="E486" s="70" t="s">
        <v>166</v>
      </c>
      <c r="F486" s="126">
        <v>168150</v>
      </c>
      <c r="G486" s="72"/>
      <c r="H486" s="72">
        <v>168150</v>
      </c>
    </row>
    <row r="487" spans="2:8" x14ac:dyDescent="0.25">
      <c r="B487" s="40"/>
      <c r="C487" s="40"/>
      <c r="D487" s="40"/>
      <c r="E487" s="70" t="s">
        <v>134</v>
      </c>
      <c r="F487" s="126">
        <v>1600</v>
      </c>
      <c r="G487" s="72"/>
      <c r="H487" s="72">
        <v>1600</v>
      </c>
    </row>
    <row r="488" spans="2:8" x14ac:dyDescent="0.25">
      <c r="B488" s="22">
        <v>3</v>
      </c>
      <c r="C488" s="22"/>
      <c r="D488" s="22"/>
      <c r="E488" s="22" t="s">
        <v>58</v>
      </c>
      <c r="F488" s="75">
        <f>F489+F493+F498</f>
        <v>898406</v>
      </c>
      <c r="G488" s="75">
        <f>G489+G493+G498</f>
        <v>9574.74</v>
      </c>
      <c r="H488" s="75">
        <f>F488+G488</f>
        <v>907980.74</v>
      </c>
    </row>
    <row r="489" spans="2:8" x14ac:dyDescent="0.25">
      <c r="B489" s="22"/>
      <c r="C489" s="22">
        <v>31</v>
      </c>
      <c r="D489" s="22"/>
      <c r="E489" s="22" t="s">
        <v>60</v>
      </c>
      <c r="F489" s="75">
        <f>F490+F491+F492</f>
        <v>710256</v>
      </c>
      <c r="G489" s="75">
        <f>G490+G492+G491</f>
        <v>3474.74</v>
      </c>
      <c r="H489" s="75">
        <f t="shared" ref="H489:H504" si="101">F489+G489</f>
        <v>713730.74</v>
      </c>
    </row>
    <row r="490" spans="2:8" x14ac:dyDescent="0.25">
      <c r="B490" s="26"/>
      <c r="C490" s="26"/>
      <c r="D490" s="26">
        <v>311</v>
      </c>
      <c r="E490" s="26" t="s">
        <v>140</v>
      </c>
      <c r="F490" s="72">
        <v>585068</v>
      </c>
      <c r="G490" s="72"/>
      <c r="H490" s="72">
        <f t="shared" si="101"/>
        <v>585068</v>
      </c>
    </row>
    <row r="491" spans="2:8" x14ac:dyDescent="0.25">
      <c r="B491" s="26"/>
      <c r="C491" s="26"/>
      <c r="D491" s="26">
        <v>312</v>
      </c>
      <c r="E491" s="26" t="s">
        <v>63</v>
      </c>
      <c r="F491" s="72">
        <v>28663</v>
      </c>
      <c r="G491" s="72">
        <v>3474.74</v>
      </c>
      <c r="H491" s="72">
        <f t="shared" si="101"/>
        <v>32137.739999999998</v>
      </c>
    </row>
    <row r="492" spans="2:8" x14ac:dyDescent="0.25">
      <c r="B492" s="26"/>
      <c r="C492" s="26"/>
      <c r="D492" s="26">
        <v>313</v>
      </c>
      <c r="E492" s="26" t="s">
        <v>64</v>
      </c>
      <c r="F492" s="72">
        <v>96525</v>
      </c>
      <c r="G492" s="72"/>
      <c r="H492" s="72">
        <f t="shared" si="101"/>
        <v>96525</v>
      </c>
    </row>
    <row r="493" spans="2:8" x14ac:dyDescent="0.25">
      <c r="B493" s="26"/>
      <c r="C493" s="22">
        <v>32</v>
      </c>
      <c r="D493" s="26"/>
      <c r="E493" s="22" t="s">
        <v>65</v>
      </c>
      <c r="F493" s="75">
        <f>F495+F496+F494+F497</f>
        <v>183300</v>
      </c>
      <c r="G493" s="75">
        <f>G494+G495+G496+G497</f>
        <v>6100</v>
      </c>
      <c r="H493" s="75">
        <f t="shared" si="101"/>
        <v>189400</v>
      </c>
    </row>
    <row r="494" spans="2:8" x14ac:dyDescent="0.25">
      <c r="B494" s="26"/>
      <c r="C494" s="22"/>
      <c r="D494" s="26">
        <v>321</v>
      </c>
      <c r="E494" s="26" t="s">
        <v>66</v>
      </c>
      <c r="F494" s="72">
        <v>38945</v>
      </c>
      <c r="G494" s="75"/>
      <c r="H494" s="72">
        <f t="shared" si="101"/>
        <v>38945</v>
      </c>
    </row>
    <row r="495" spans="2:8" x14ac:dyDescent="0.25">
      <c r="B495" s="22"/>
      <c r="C495" s="22"/>
      <c r="D495" s="26">
        <v>322</v>
      </c>
      <c r="E495" s="26" t="s">
        <v>67</v>
      </c>
      <c r="F495" s="72">
        <v>86500</v>
      </c>
      <c r="G495" s="75"/>
      <c r="H495" s="72">
        <f t="shared" si="101"/>
        <v>86500</v>
      </c>
    </row>
    <row r="496" spans="2:8" x14ac:dyDescent="0.25">
      <c r="B496" s="26"/>
      <c r="C496" s="26"/>
      <c r="D496" s="26">
        <v>323</v>
      </c>
      <c r="E496" s="26" t="s">
        <v>69</v>
      </c>
      <c r="F496" s="72">
        <v>54555</v>
      </c>
      <c r="G496" s="72">
        <v>6100</v>
      </c>
      <c r="H496" s="72">
        <f t="shared" si="101"/>
        <v>60655</v>
      </c>
    </row>
    <row r="497" spans="2:8" x14ac:dyDescent="0.25">
      <c r="B497" s="26"/>
      <c r="C497" s="26"/>
      <c r="D497" s="26">
        <v>329</v>
      </c>
      <c r="E497" s="26" t="s">
        <v>71</v>
      </c>
      <c r="F497" s="72">
        <v>3300</v>
      </c>
      <c r="G497" s="75"/>
      <c r="H497" s="72">
        <f t="shared" si="101"/>
        <v>3300</v>
      </c>
    </row>
    <row r="498" spans="2:8" x14ac:dyDescent="0.25">
      <c r="B498" s="26"/>
      <c r="C498" s="22">
        <v>34</v>
      </c>
      <c r="D498" s="22"/>
      <c r="E498" s="22" t="s">
        <v>72</v>
      </c>
      <c r="F498" s="75">
        <f>F499</f>
        <v>4850</v>
      </c>
      <c r="G498" s="75"/>
      <c r="H498" s="75">
        <f t="shared" si="101"/>
        <v>4850</v>
      </c>
    </row>
    <row r="499" spans="2:8" x14ac:dyDescent="0.25">
      <c r="B499" s="26"/>
      <c r="C499" s="26"/>
      <c r="D499" s="26">
        <v>343</v>
      </c>
      <c r="E499" s="26" t="s">
        <v>74</v>
      </c>
      <c r="F499" s="72">
        <v>4850</v>
      </c>
      <c r="G499" s="75"/>
      <c r="H499" s="72">
        <f t="shared" si="101"/>
        <v>4850</v>
      </c>
    </row>
    <row r="500" spans="2:8" x14ac:dyDescent="0.25">
      <c r="B500" s="22">
        <v>4</v>
      </c>
      <c r="C500" s="22"/>
      <c r="D500" s="26"/>
      <c r="E500" s="74" t="s">
        <v>189</v>
      </c>
      <c r="F500" s="75">
        <f>F501</f>
        <v>9500</v>
      </c>
      <c r="G500" s="75">
        <f>G501</f>
        <v>3000</v>
      </c>
      <c r="H500" s="75">
        <f t="shared" si="101"/>
        <v>12500</v>
      </c>
    </row>
    <row r="501" spans="2:8" ht="26.25" x14ac:dyDescent="0.25">
      <c r="B501" s="22"/>
      <c r="C501" s="22">
        <v>42</v>
      </c>
      <c r="D501" s="26"/>
      <c r="E501" s="97" t="s">
        <v>89</v>
      </c>
      <c r="F501" s="75">
        <f>F502</f>
        <v>9500</v>
      </c>
      <c r="G501" s="75">
        <f>G502+G503</f>
        <v>3000</v>
      </c>
      <c r="H501" s="75">
        <f>F501+G501</f>
        <v>12500</v>
      </c>
    </row>
    <row r="502" spans="2:8" x14ac:dyDescent="0.25">
      <c r="B502" s="26"/>
      <c r="C502" s="26"/>
      <c r="D502" s="26">
        <v>422</v>
      </c>
      <c r="E502" s="77" t="s">
        <v>189</v>
      </c>
      <c r="F502" s="72">
        <v>9500</v>
      </c>
      <c r="G502" s="75"/>
      <c r="H502" s="72">
        <f t="shared" si="101"/>
        <v>9500</v>
      </c>
    </row>
    <row r="503" spans="2:8" x14ac:dyDescent="0.25">
      <c r="B503" s="26"/>
      <c r="C503" s="26"/>
      <c r="D503" s="26">
        <v>426</v>
      </c>
      <c r="E503" s="77" t="s">
        <v>214</v>
      </c>
      <c r="F503" s="72"/>
      <c r="G503" s="72">
        <v>3000</v>
      </c>
      <c r="H503" s="72">
        <f t="shared" si="101"/>
        <v>3000</v>
      </c>
    </row>
    <row r="504" spans="2:8" x14ac:dyDescent="0.25">
      <c r="B504" s="196"/>
      <c r="C504" s="196"/>
      <c r="D504" s="197"/>
      <c r="E504" s="183" t="s">
        <v>215</v>
      </c>
      <c r="F504" s="189"/>
      <c r="G504" s="189">
        <f>G507+G510</f>
        <v>153000</v>
      </c>
      <c r="H504" s="189">
        <f t="shared" si="101"/>
        <v>153000</v>
      </c>
    </row>
    <row r="505" spans="2:8" x14ac:dyDescent="0.25">
      <c r="B505" s="40"/>
      <c r="C505" s="40"/>
      <c r="D505" s="123"/>
      <c r="E505" s="70" t="s">
        <v>129</v>
      </c>
      <c r="F505" s="104"/>
      <c r="G505" s="104"/>
      <c r="H505" s="104">
        <v>43000</v>
      </c>
    </row>
    <row r="506" spans="2:8" x14ac:dyDescent="0.25">
      <c r="B506" s="198"/>
      <c r="C506" s="198"/>
      <c r="D506" s="199"/>
      <c r="E506" s="70" t="s">
        <v>134</v>
      </c>
      <c r="F506" s="104"/>
      <c r="G506" s="104"/>
      <c r="H506" s="104">
        <v>110000</v>
      </c>
    </row>
    <row r="507" spans="2:8" x14ac:dyDescent="0.25">
      <c r="B507" s="22">
        <v>3</v>
      </c>
      <c r="C507" s="22"/>
      <c r="D507" s="22"/>
      <c r="E507" s="120" t="s">
        <v>58</v>
      </c>
      <c r="F507" s="200"/>
      <c r="G507" s="200">
        <f>G508</f>
        <v>13000</v>
      </c>
      <c r="H507" s="200">
        <f t="shared" ref="H507:H512" si="102">F507+G507</f>
        <v>13000</v>
      </c>
    </row>
    <row r="508" spans="2:8" x14ac:dyDescent="0.25">
      <c r="B508" s="22"/>
      <c r="C508" s="22">
        <v>32</v>
      </c>
      <c r="D508" s="22"/>
      <c r="E508" s="74" t="s">
        <v>65</v>
      </c>
      <c r="F508" s="200"/>
      <c r="G508" s="200">
        <f>G509</f>
        <v>13000</v>
      </c>
      <c r="H508" s="200">
        <f t="shared" si="102"/>
        <v>13000</v>
      </c>
    </row>
    <row r="509" spans="2:8" x14ac:dyDescent="0.25">
      <c r="B509" s="26"/>
      <c r="C509" s="26"/>
      <c r="D509" s="26">
        <v>323</v>
      </c>
      <c r="E509" s="77" t="s">
        <v>216</v>
      </c>
      <c r="F509" s="104"/>
      <c r="G509" s="104">
        <v>13000</v>
      </c>
      <c r="H509" s="200">
        <f t="shared" si="102"/>
        <v>13000</v>
      </c>
    </row>
    <row r="510" spans="2:8" x14ac:dyDescent="0.25">
      <c r="B510" s="22">
        <v>4</v>
      </c>
      <c r="C510" s="22"/>
      <c r="D510" s="26"/>
      <c r="E510" s="74" t="s">
        <v>189</v>
      </c>
      <c r="F510" s="200"/>
      <c r="G510" s="200">
        <f>G511</f>
        <v>140000</v>
      </c>
      <c r="H510" s="200">
        <f t="shared" si="102"/>
        <v>140000</v>
      </c>
    </row>
    <row r="511" spans="2:8" ht="26.25" x14ac:dyDescent="0.25">
      <c r="B511" s="22"/>
      <c r="C511" s="22">
        <v>42</v>
      </c>
      <c r="D511" s="26"/>
      <c r="E511" s="97" t="s">
        <v>89</v>
      </c>
      <c r="F511" s="200"/>
      <c r="G511" s="200">
        <f>G512</f>
        <v>140000</v>
      </c>
      <c r="H511" s="200">
        <f t="shared" si="102"/>
        <v>140000</v>
      </c>
    </row>
    <row r="512" spans="2:8" x14ac:dyDescent="0.25">
      <c r="B512" s="26"/>
      <c r="C512" s="26"/>
      <c r="D512" s="26">
        <v>422</v>
      </c>
      <c r="E512" s="77" t="s">
        <v>189</v>
      </c>
      <c r="F512" s="104"/>
      <c r="G512" s="104">
        <v>140000</v>
      </c>
      <c r="H512" s="200">
        <f t="shared" si="102"/>
        <v>140000</v>
      </c>
    </row>
    <row r="513" spans="2:8" ht="39" x14ac:dyDescent="0.25">
      <c r="B513" s="80"/>
      <c r="C513" s="80"/>
      <c r="D513" s="80"/>
      <c r="E513" s="101" t="s">
        <v>217</v>
      </c>
      <c r="F513" s="201">
        <f>F515+F518</f>
        <v>333060</v>
      </c>
      <c r="G513" s="201">
        <f t="shared" ref="G513:H513" si="103">G515+G518</f>
        <v>0</v>
      </c>
      <c r="H513" s="201">
        <f t="shared" si="103"/>
        <v>333060</v>
      </c>
    </row>
    <row r="514" spans="2:8" x14ac:dyDescent="0.25">
      <c r="B514" s="80"/>
      <c r="C514" s="80"/>
      <c r="D514" s="80"/>
      <c r="E514" s="70" t="s">
        <v>134</v>
      </c>
      <c r="F514" s="128">
        <v>333060</v>
      </c>
      <c r="G514" s="126"/>
      <c r="H514" s="126">
        <v>333060</v>
      </c>
    </row>
    <row r="515" spans="2:8" x14ac:dyDescent="0.25">
      <c r="B515" s="74">
        <v>3</v>
      </c>
      <c r="C515" s="74"/>
      <c r="D515" s="74"/>
      <c r="E515" s="97" t="s">
        <v>58</v>
      </c>
      <c r="F515" s="75">
        <f>F516</f>
        <v>33060</v>
      </c>
      <c r="G515" s="75">
        <f t="shared" ref="G515" si="104">G516</f>
        <v>0</v>
      </c>
      <c r="H515" s="75">
        <f t="shared" ref="H515:H520" si="105">F515+G515</f>
        <v>33060</v>
      </c>
    </row>
    <row r="516" spans="2:8" x14ac:dyDescent="0.25">
      <c r="B516" s="74"/>
      <c r="C516" s="74">
        <v>34</v>
      </c>
      <c r="D516" s="74"/>
      <c r="E516" s="97" t="s">
        <v>72</v>
      </c>
      <c r="F516" s="75">
        <f>F517</f>
        <v>33060</v>
      </c>
      <c r="G516" s="75"/>
      <c r="H516" s="75">
        <f t="shared" si="105"/>
        <v>33060</v>
      </c>
    </row>
    <row r="517" spans="2:8" ht="26.25" x14ac:dyDescent="0.25">
      <c r="B517" s="77"/>
      <c r="C517" s="77"/>
      <c r="D517" s="77">
        <v>342</v>
      </c>
      <c r="E517" s="98" t="s">
        <v>73</v>
      </c>
      <c r="F517" s="72">
        <v>33060</v>
      </c>
      <c r="G517" s="72"/>
      <c r="H517" s="72">
        <f t="shared" si="105"/>
        <v>33060</v>
      </c>
    </row>
    <row r="518" spans="2:8" ht="26.25" x14ac:dyDescent="0.25">
      <c r="B518" s="74">
        <v>5</v>
      </c>
      <c r="C518" s="74"/>
      <c r="D518" s="74"/>
      <c r="E518" s="97" t="s">
        <v>99</v>
      </c>
      <c r="F518" s="23">
        <f>F519</f>
        <v>300000</v>
      </c>
      <c r="G518" s="23">
        <f t="shared" ref="G518" si="106">G519</f>
        <v>0</v>
      </c>
      <c r="H518" s="23">
        <f t="shared" si="105"/>
        <v>300000</v>
      </c>
    </row>
    <row r="519" spans="2:8" ht="26.25" x14ac:dyDescent="0.25">
      <c r="B519" s="74"/>
      <c r="C519" s="74">
        <v>54</v>
      </c>
      <c r="D519" s="74"/>
      <c r="E519" s="97" t="s">
        <v>103</v>
      </c>
      <c r="F519" s="23">
        <f>F520</f>
        <v>300000</v>
      </c>
      <c r="G519" s="23"/>
      <c r="H519" s="23">
        <f t="shared" si="105"/>
        <v>300000</v>
      </c>
    </row>
    <row r="520" spans="2:8" ht="39" customHeight="1" x14ac:dyDescent="0.25">
      <c r="B520" s="77"/>
      <c r="C520" s="77"/>
      <c r="D520" s="77">
        <v>542</v>
      </c>
      <c r="E520" s="98" t="s">
        <v>218</v>
      </c>
      <c r="F520" s="28">
        <v>300000</v>
      </c>
      <c r="G520" s="28"/>
      <c r="H520" s="28">
        <f t="shared" si="105"/>
        <v>300000</v>
      </c>
    </row>
    <row r="521" spans="2:8" x14ac:dyDescent="0.25">
      <c r="B521" s="80"/>
      <c r="C521" s="80"/>
      <c r="D521" s="80"/>
      <c r="E521" s="68" t="s">
        <v>219</v>
      </c>
      <c r="F521" s="69">
        <f>F524</f>
        <v>156000</v>
      </c>
      <c r="G521" s="69">
        <f>G524</f>
        <v>0</v>
      </c>
      <c r="H521" s="69">
        <f>H524</f>
        <v>156000</v>
      </c>
    </row>
    <row r="522" spans="2:8" x14ac:dyDescent="0.25">
      <c r="B522" s="80"/>
      <c r="C522" s="80"/>
      <c r="D522" s="80"/>
      <c r="E522" s="70" t="s">
        <v>129</v>
      </c>
      <c r="F522" s="128">
        <v>156000</v>
      </c>
      <c r="G522" s="126"/>
      <c r="H522" s="126">
        <v>47899.11</v>
      </c>
    </row>
    <row r="523" spans="2:8" x14ac:dyDescent="0.25">
      <c r="B523" s="80"/>
      <c r="C523" s="80"/>
      <c r="D523" s="80"/>
      <c r="E523" s="70" t="s">
        <v>134</v>
      </c>
      <c r="F523" s="85"/>
      <c r="G523" s="72"/>
      <c r="H523" s="72">
        <v>108100.89</v>
      </c>
    </row>
    <row r="524" spans="2:8" x14ac:dyDescent="0.25">
      <c r="B524" s="74">
        <v>3</v>
      </c>
      <c r="C524" s="74"/>
      <c r="D524" s="74"/>
      <c r="E524" s="74" t="s">
        <v>58</v>
      </c>
      <c r="F524" s="75">
        <f>F525+F527</f>
        <v>156000</v>
      </c>
      <c r="G524" s="75">
        <f>G525+G527</f>
        <v>0</v>
      </c>
      <c r="H524" s="75">
        <f t="shared" ref="H524:H528" si="107">F524+G524</f>
        <v>156000</v>
      </c>
    </row>
    <row r="525" spans="2:8" ht="26.25" x14ac:dyDescent="0.25">
      <c r="B525" s="74"/>
      <c r="C525" s="74">
        <v>36</v>
      </c>
      <c r="D525" s="74"/>
      <c r="E525" s="97" t="s">
        <v>187</v>
      </c>
      <c r="F525" s="75">
        <f>F526</f>
        <v>119000</v>
      </c>
      <c r="G525" s="75"/>
      <c r="H525" s="75">
        <f t="shared" si="107"/>
        <v>119000</v>
      </c>
    </row>
    <row r="526" spans="2:8" x14ac:dyDescent="0.25">
      <c r="B526" s="77"/>
      <c r="C526" s="77"/>
      <c r="D526" s="77">
        <v>363</v>
      </c>
      <c r="E526" s="77" t="s">
        <v>220</v>
      </c>
      <c r="F526" s="72">
        <v>119000</v>
      </c>
      <c r="G526" s="72"/>
      <c r="H526" s="72">
        <f t="shared" si="107"/>
        <v>119000</v>
      </c>
    </row>
    <row r="527" spans="2:8" x14ac:dyDescent="0.25">
      <c r="B527" s="74"/>
      <c r="C527" s="74">
        <v>37</v>
      </c>
      <c r="D527" s="74"/>
      <c r="E527" s="74" t="s">
        <v>79</v>
      </c>
      <c r="F527" s="75">
        <f>F528</f>
        <v>37000</v>
      </c>
      <c r="G527" s="75"/>
      <c r="H527" s="75">
        <f t="shared" si="107"/>
        <v>37000</v>
      </c>
    </row>
    <row r="528" spans="2:8" x14ac:dyDescent="0.25">
      <c r="B528" s="77"/>
      <c r="C528" s="77"/>
      <c r="D528" s="77">
        <v>372</v>
      </c>
      <c r="E528" s="77" t="s">
        <v>164</v>
      </c>
      <c r="F528" s="72">
        <v>37000</v>
      </c>
      <c r="G528" s="72"/>
      <c r="H528" s="72">
        <f t="shared" si="107"/>
        <v>37000</v>
      </c>
    </row>
    <row r="529" spans="2:8" ht="26.25" x14ac:dyDescent="0.25">
      <c r="B529" s="80"/>
      <c r="C529" s="80"/>
      <c r="D529" s="80"/>
      <c r="E529" s="106" t="s">
        <v>221</v>
      </c>
      <c r="F529" s="69">
        <f>F531</f>
        <v>54000</v>
      </c>
      <c r="G529" s="69">
        <f>G531</f>
        <v>0</v>
      </c>
      <c r="H529" s="69">
        <f>H531</f>
        <v>54000</v>
      </c>
    </row>
    <row r="530" spans="2:8" x14ac:dyDescent="0.25">
      <c r="B530" s="80"/>
      <c r="C530" s="80"/>
      <c r="D530" s="80"/>
      <c r="E530" s="70" t="s">
        <v>129</v>
      </c>
      <c r="F530" s="125">
        <v>54000</v>
      </c>
      <c r="G530" s="126"/>
      <c r="H530" s="127">
        <v>54000</v>
      </c>
    </row>
    <row r="531" spans="2:8" x14ac:dyDescent="0.25">
      <c r="B531" s="74">
        <v>3</v>
      </c>
      <c r="C531" s="74"/>
      <c r="D531" s="74"/>
      <c r="E531" s="74" t="s">
        <v>58</v>
      </c>
      <c r="F531" s="75">
        <f>F532</f>
        <v>54000</v>
      </c>
      <c r="G531" s="75">
        <f>G532</f>
        <v>0</v>
      </c>
      <c r="H531" s="75">
        <f t="shared" ref="H531:H533" si="108">F531+G531</f>
        <v>54000</v>
      </c>
    </row>
    <row r="532" spans="2:8" x14ac:dyDescent="0.25">
      <c r="B532" s="74"/>
      <c r="C532" s="74">
        <v>37</v>
      </c>
      <c r="D532" s="74"/>
      <c r="E532" s="74" t="s">
        <v>79</v>
      </c>
      <c r="F532" s="75">
        <f>F533</f>
        <v>54000</v>
      </c>
      <c r="G532" s="75"/>
      <c r="H532" s="75">
        <f t="shared" si="108"/>
        <v>54000</v>
      </c>
    </row>
    <row r="533" spans="2:8" x14ac:dyDescent="0.25">
      <c r="B533" s="77"/>
      <c r="C533" s="77"/>
      <c r="D533" s="77">
        <v>372</v>
      </c>
      <c r="E533" s="77" t="s">
        <v>164</v>
      </c>
      <c r="F533" s="72">
        <v>54000</v>
      </c>
      <c r="G533" s="72"/>
      <c r="H533" s="72">
        <f t="shared" si="108"/>
        <v>54000</v>
      </c>
    </row>
    <row r="534" spans="2:8" ht="25.5" x14ac:dyDescent="0.25">
      <c r="B534" s="131"/>
      <c r="C534" s="131"/>
      <c r="D534" s="131"/>
      <c r="E534" s="132" t="s">
        <v>222</v>
      </c>
      <c r="F534" s="91">
        <f>F536</f>
        <v>319250.37</v>
      </c>
      <c r="G534" s="91">
        <f>G536</f>
        <v>1500</v>
      </c>
      <c r="H534" s="91">
        <f>H536</f>
        <v>320750.37</v>
      </c>
    </row>
    <row r="535" spans="2:8" ht="25.5" x14ac:dyDescent="0.25">
      <c r="B535" s="131"/>
      <c r="C535" s="131"/>
      <c r="D535" s="131"/>
      <c r="E535" s="132" t="s">
        <v>223</v>
      </c>
      <c r="F535" s="91"/>
      <c r="G535" s="91"/>
      <c r="H535" s="91"/>
    </row>
    <row r="536" spans="2:8" ht="38.25" x14ac:dyDescent="0.25">
      <c r="B536" s="134"/>
      <c r="C536" s="134"/>
      <c r="D536" s="134"/>
      <c r="E536" s="135" t="s">
        <v>224</v>
      </c>
      <c r="F536" s="95">
        <f>F537+F552+F557+F562+F567+F572+F543</f>
        <v>319250.37</v>
      </c>
      <c r="G536" s="95">
        <f>G537+G552+G557+G562+G567+G572+G543</f>
        <v>1500</v>
      </c>
      <c r="H536" s="95">
        <f>H537+H552+H557+H562+H567+H572+H543</f>
        <v>320750.37</v>
      </c>
    </row>
    <row r="537" spans="2:8" ht="26.25" x14ac:dyDescent="0.25">
      <c r="B537" s="80"/>
      <c r="C537" s="80"/>
      <c r="D537" s="80"/>
      <c r="E537" s="106" t="s">
        <v>225</v>
      </c>
      <c r="F537" s="69">
        <f>F540</f>
        <v>42000</v>
      </c>
      <c r="G537" s="69">
        <f t="shared" ref="G537:H537" si="109">G540</f>
        <v>1500</v>
      </c>
      <c r="H537" s="69">
        <f t="shared" si="109"/>
        <v>43500</v>
      </c>
    </row>
    <row r="538" spans="2:8" x14ac:dyDescent="0.25">
      <c r="B538" s="80"/>
      <c r="C538" s="80"/>
      <c r="D538" s="80"/>
      <c r="E538" s="70" t="s">
        <v>139</v>
      </c>
      <c r="F538" s="128">
        <v>31500</v>
      </c>
      <c r="G538" s="126"/>
      <c r="H538" s="126">
        <v>33000</v>
      </c>
    </row>
    <row r="539" spans="2:8" x14ac:dyDescent="0.25">
      <c r="B539" s="80"/>
      <c r="C539" s="80"/>
      <c r="D539" s="80"/>
      <c r="E539" s="70" t="s">
        <v>134</v>
      </c>
      <c r="F539" s="126">
        <v>10500</v>
      </c>
      <c r="G539" s="126"/>
      <c r="H539" s="126">
        <v>10500</v>
      </c>
    </row>
    <row r="540" spans="2:8" x14ac:dyDescent="0.25">
      <c r="B540" s="74">
        <v>3</v>
      </c>
      <c r="C540" s="74"/>
      <c r="D540" s="74"/>
      <c r="E540" s="74" t="s">
        <v>58</v>
      </c>
      <c r="F540" s="75">
        <f>F541</f>
        <v>42000</v>
      </c>
      <c r="G540" s="75">
        <f t="shared" ref="G540" si="110">G541</f>
        <v>1500</v>
      </c>
      <c r="H540" s="75">
        <f t="shared" ref="H540:H542" si="111">F540+G540</f>
        <v>43500</v>
      </c>
    </row>
    <row r="541" spans="2:8" x14ac:dyDescent="0.25">
      <c r="B541" s="74"/>
      <c r="C541" s="74">
        <v>37</v>
      </c>
      <c r="D541" s="74"/>
      <c r="E541" s="74" t="s">
        <v>79</v>
      </c>
      <c r="F541" s="75">
        <f>F542</f>
        <v>42000</v>
      </c>
      <c r="G541" s="75">
        <f>G542</f>
        <v>1500</v>
      </c>
      <c r="H541" s="75">
        <f t="shared" si="111"/>
        <v>43500</v>
      </c>
    </row>
    <row r="542" spans="2:8" x14ac:dyDescent="0.25">
      <c r="B542" s="77"/>
      <c r="C542" s="77"/>
      <c r="D542" s="77">
        <v>372</v>
      </c>
      <c r="E542" s="77" t="s">
        <v>164</v>
      </c>
      <c r="F542" s="72">
        <v>42000</v>
      </c>
      <c r="G542" s="72">
        <v>1500</v>
      </c>
      <c r="H542" s="72">
        <f t="shared" si="111"/>
        <v>43500</v>
      </c>
    </row>
    <row r="543" spans="2:8" x14ac:dyDescent="0.25">
      <c r="B543" s="80"/>
      <c r="C543" s="80"/>
      <c r="D543" s="80"/>
      <c r="E543" s="106" t="s">
        <v>226</v>
      </c>
      <c r="F543" s="69">
        <f>F545</f>
        <v>168650.37</v>
      </c>
      <c r="G543" s="69">
        <f>G545</f>
        <v>0</v>
      </c>
      <c r="H543" s="69">
        <f>H545</f>
        <v>168650.37</v>
      </c>
    </row>
    <row r="544" spans="2:8" x14ac:dyDescent="0.25">
      <c r="B544" s="80"/>
      <c r="C544" s="80"/>
      <c r="D544" s="80"/>
      <c r="E544" s="70" t="s">
        <v>134</v>
      </c>
      <c r="F544" s="126">
        <v>168650.37</v>
      </c>
      <c r="G544" s="72"/>
      <c r="H544" s="72">
        <v>168650.37</v>
      </c>
    </row>
    <row r="545" spans="2:8" x14ac:dyDescent="0.25">
      <c r="B545" s="74">
        <v>3</v>
      </c>
      <c r="C545" s="74"/>
      <c r="D545" s="74"/>
      <c r="E545" s="74" t="s">
        <v>58</v>
      </c>
      <c r="F545" s="75">
        <f>F546+F550</f>
        <v>168650.37</v>
      </c>
      <c r="G545" s="75">
        <f t="shared" ref="G545" si="112">G546+G550</f>
        <v>0</v>
      </c>
      <c r="H545" s="75">
        <f t="shared" ref="H545:H551" si="113">F545+G545</f>
        <v>168650.37</v>
      </c>
    </row>
    <row r="546" spans="2:8" x14ac:dyDescent="0.25">
      <c r="B546" s="74"/>
      <c r="C546" s="74">
        <v>31</v>
      </c>
      <c r="D546" s="74"/>
      <c r="E546" s="74" t="s">
        <v>60</v>
      </c>
      <c r="F546" s="75">
        <f>F547+F549+F548</f>
        <v>160450.37</v>
      </c>
      <c r="G546" s="75"/>
      <c r="H546" s="75">
        <f t="shared" si="113"/>
        <v>160450.37</v>
      </c>
    </row>
    <row r="547" spans="2:8" x14ac:dyDescent="0.25">
      <c r="B547" s="77"/>
      <c r="C547" s="77"/>
      <c r="D547" s="77">
        <v>311</v>
      </c>
      <c r="E547" s="77" t="s">
        <v>140</v>
      </c>
      <c r="F547" s="72">
        <v>130000.32000000001</v>
      </c>
      <c r="G547" s="78"/>
      <c r="H547" s="72">
        <f t="shared" si="113"/>
        <v>130000.32000000001</v>
      </c>
    </row>
    <row r="548" spans="2:8" x14ac:dyDescent="0.25">
      <c r="B548" s="77"/>
      <c r="C548" s="77"/>
      <c r="D548" s="77">
        <v>312</v>
      </c>
      <c r="E548" s="26" t="s">
        <v>63</v>
      </c>
      <c r="F548" s="72">
        <v>9000</v>
      </c>
      <c r="G548" s="78"/>
      <c r="H548" s="72">
        <f t="shared" si="113"/>
        <v>9000</v>
      </c>
    </row>
    <row r="549" spans="2:8" x14ac:dyDescent="0.25">
      <c r="B549" s="77"/>
      <c r="C549" s="77"/>
      <c r="D549" s="77">
        <v>313</v>
      </c>
      <c r="E549" s="77" t="s">
        <v>227</v>
      </c>
      <c r="F549" s="72">
        <v>21450.05</v>
      </c>
      <c r="G549" s="72"/>
      <c r="H549" s="72">
        <f t="shared" si="113"/>
        <v>21450.05</v>
      </c>
    </row>
    <row r="550" spans="2:8" x14ac:dyDescent="0.25">
      <c r="B550" s="77"/>
      <c r="C550" s="74">
        <v>32</v>
      </c>
      <c r="D550" s="77"/>
      <c r="E550" s="74" t="s">
        <v>65</v>
      </c>
      <c r="F550" s="75">
        <f>F551</f>
        <v>8200</v>
      </c>
      <c r="G550" s="75"/>
      <c r="H550" s="75">
        <f t="shared" si="113"/>
        <v>8200</v>
      </c>
    </row>
    <row r="551" spans="2:8" x14ac:dyDescent="0.25">
      <c r="B551" s="77"/>
      <c r="C551" s="74"/>
      <c r="D551" s="77">
        <v>321</v>
      </c>
      <c r="E551" s="77" t="s">
        <v>66</v>
      </c>
      <c r="F551" s="72">
        <v>8200</v>
      </c>
      <c r="G551" s="72"/>
      <c r="H551" s="72">
        <f t="shared" si="113"/>
        <v>8200</v>
      </c>
    </row>
    <row r="552" spans="2:8" ht="14.25" customHeight="1" x14ac:dyDescent="0.25">
      <c r="B552" s="80"/>
      <c r="C552" s="80"/>
      <c r="D552" s="80"/>
      <c r="E552" s="106" t="s">
        <v>228</v>
      </c>
      <c r="F552" s="69">
        <f>F554</f>
        <v>5000</v>
      </c>
      <c r="G552" s="69">
        <f>G554</f>
        <v>0</v>
      </c>
      <c r="H552" s="69">
        <f>H554</f>
        <v>5000</v>
      </c>
    </row>
    <row r="553" spans="2:8" x14ac:dyDescent="0.25">
      <c r="B553" s="80"/>
      <c r="C553" s="80"/>
      <c r="D553" s="80"/>
      <c r="E553" s="70" t="s">
        <v>129</v>
      </c>
      <c r="F553" s="128">
        <v>5000</v>
      </c>
      <c r="G553" s="126"/>
      <c r="H553" s="126">
        <v>5000</v>
      </c>
    </row>
    <row r="554" spans="2:8" x14ac:dyDescent="0.25">
      <c r="B554" s="74">
        <v>3</v>
      </c>
      <c r="C554" s="74"/>
      <c r="D554" s="74"/>
      <c r="E554" s="74" t="s">
        <v>58</v>
      </c>
      <c r="F554" s="75">
        <f>F555</f>
        <v>5000</v>
      </c>
      <c r="G554" s="75">
        <f t="shared" ref="G554" si="114">G555</f>
        <v>0</v>
      </c>
      <c r="H554" s="75">
        <f t="shared" ref="H554:H556" si="115">F554+G554</f>
        <v>5000</v>
      </c>
    </row>
    <row r="555" spans="2:8" x14ac:dyDescent="0.25">
      <c r="B555" s="74"/>
      <c r="C555" s="74">
        <v>38</v>
      </c>
      <c r="D555" s="74"/>
      <c r="E555" s="74" t="s">
        <v>81</v>
      </c>
      <c r="F555" s="75">
        <f>F556</f>
        <v>5000</v>
      </c>
      <c r="G555" s="75"/>
      <c r="H555" s="75">
        <f t="shared" si="115"/>
        <v>5000</v>
      </c>
    </row>
    <row r="556" spans="2:8" x14ac:dyDescent="0.25">
      <c r="B556" s="77"/>
      <c r="C556" s="77"/>
      <c r="D556" s="77">
        <v>381</v>
      </c>
      <c r="E556" s="77" t="s">
        <v>82</v>
      </c>
      <c r="F556" s="72">
        <v>5000</v>
      </c>
      <c r="G556" s="72"/>
      <c r="H556" s="72">
        <f t="shared" si="115"/>
        <v>5000</v>
      </c>
    </row>
    <row r="557" spans="2:8" ht="26.25" x14ac:dyDescent="0.25">
      <c r="B557" s="80"/>
      <c r="C557" s="80"/>
      <c r="D557" s="80"/>
      <c r="E557" s="106" t="s">
        <v>229</v>
      </c>
      <c r="F557" s="69">
        <f>F559</f>
        <v>27000</v>
      </c>
      <c r="G557" s="69">
        <f>G559</f>
        <v>0</v>
      </c>
      <c r="H557" s="69">
        <f>H559</f>
        <v>27000</v>
      </c>
    </row>
    <row r="558" spans="2:8" x14ac:dyDescent="0.25">
      <c r="B558" s="80"/>
      <c r="C558" s="80"/>
      <c r="D558" s="80"/>
      <c r="E558" s="70" t="s">
        <v>171</v>
      </c>
      <c r="F558" s="128">
        <v>27000</v>
      </c>
      <c r="G558" s="126"/>
      <c r="H558" s="126">
        <v>27000</v>
      </c>
    </row>
    <row r="559" spans="2:8" x14ac:dyDescent="0.25">
      <c r="B559" s="74">
        <v>3</v>
      </c>
      <c r="C559" s="74"/>
      <c r="D559" s="74"/>
      <c r="E559" s="74" t="s">
        <v>58</v>
      </c>
      <c r="F559" s="75">
        <f>F560</f>
        <v>27000</v>
      </c>
      <c r="G559" s="75">
        <f t="shared" ref="G559" si="116">G560</f>
        <v>0</v>
      </c>
      <c r="H559" s="75">
        <f t="shared" ref="H559:H561" si="117">F559+G559</f>
        <v>27000</v>
      </c>
    </row>
    <row r="560" spans="2:8" x14ac:dyDescent="0.25">
      <c r="B560" s="74"/>
      <c r="C560" s="74">
        <v>37</v>
      </c>
      <c r="D560" s="74"/>
      <c r="E560" s="74" t="s">
        <v>79</v>
      </c>
      <c r="F560" s="75">
        <f>F561</f>
        <v>27000</v>
      </c>
      <c r="G560" s="75"/>
      <c r="H560" s="75">
        <f t="shared" si="117"/>
        <v>27000</v>
      </c>
    </row>
    <row r="561" spans="2:8" x14ac:dyDescent="0.25">
      <c r="B561" s="77"/>
      <c r="C561" s="77"/>
      <c r="D561" s="77">
        <v>372</v>
      </c>
      <c r="E561" s="77" t="s">
        <v>164</v>
      </c>
      <c r="F561" s="72">
        <v>27000</v>
      </c>
      <c r="G561" s="72"/>
      <c r="H561" s="72">
        <f t="shared" si="117"/>
        <v>27000</v>
      </c>
    </row>
    <row r="562" spans="2:8" ht="39" x14ac:dyDescent="0.25">
      <c r="B562" s="80"/>
      <c r="C562" s="80"/>
      <c r="D562" s="80"/>
      <c r="E562" s="106" t="s">
        <v>230</v>
      </c>
      <c r="F562" s="69">
        <f>F564</f>
        <v>70000</v>
      </c>
      <c r="G562" s="69">
        <f t="shared" ref="G562:H562" si="118">G564</f>
        <v>0</v>
      </c>
      <c r="H562" s="69">
        <f t="shared" si="118"/>
        <v>70000</v>
      </c>
    </row>
    <row r="563" spans="2:8" x14ac:dyDescent="0.25">
      <c r="B563" s="80"/>
      <c r="C563" s="80"/>
      <c r="D563" s="80"/>
      <c r="E563" s="70" t="s">
        <v>129</v>
      </c>
      <c r="F563" s="128">
        <v>70000</v>
      </c>
      <c r="G563" s="126"/>
      <c r="H563" s="126">
        <v>70000</v>
      </c>
    </row>
    <row r="564" spans="2:8" x14ac:dyDescent="0.25">
      <c r="B564" s="74">
        <v>3</v>
      </c>
      <c r="C564" s="74"/>
      <c r="D564" s="74"/>
      <c r="E564" s="74" t="s">
        <v>58</v>
      </c>
      <c r="F564" s="75">
        <f>F565</f>
        <v>70000</v>
      </c>
      <c r="G564" s="75">
        <f t="shared" ref="G564" si="119">G565</f>
        <v>0</v>
      </c>
      <c r="H564" s="75">
        <f t="shared" ref="H564:H566" si="120">F564+G564</f>
        <v>70000</v>
      </c>
    </row>
    <row r="565" spans="2:8" x14ac:dyDescent="0.25">
      <c r="B565" s="74"/>
      <c r="C565" s="74">
        <v>37</v>
      </c>
      <c r="D565" s="74"/>
      <c r="E565" s="74" t="s">
        <v>79</v>
      </c>
      <c r="F565" s="75">
        <f>F566</f>
        <v>70000</v>
      </c>
      <c r="G565" s="75"/>
      <c r="H565" s="75">
        <f t="shared" si="120"/>
        <v>70000</v>
      </c>
    </row>
    <row r="566" spans="2:8" x14ac:dyDescent="0.25">
      <c r="B566" s="77"/>
      <c r="C566" s="77"/>
      <c r="D566" s="77">
        <v>372</v>
      </c>
      <c r="E566" s="77" t="s">
        <v>164</v>
      </c>
      <c r="F566" s="72">
        <v>70000</v>
      </c>
      <c r="G566" s="72"/>
      <c r="H566" s="72">
        <f t="shared" si="120"/>
        <v>70000</v>
      </c>
    </row>
    <row r="567" spans="2:8" ht="26.25" x14ac:dyDescent="0.25">
      <c r="B567" s="80"/>
      <c r="C567" s="80"/>
      <c r="D567" s="80"/>
      <c r="E567" s="106" t="s">
        <v>231</v>
      </c>
      <c r="F567" s="69">
        <f>F569</f>
        <v>5000</v>
      </c>
      <c r="G567" s="69">
        <f t="shared" ref="G567:H567" si="121">G569</f>
        <v>0</v>
      </c>
      <c r="H567" s="69">
        <f t="shared" si="121"/>
        <v>5000</v>
      </c>
    </row>
    <row r="568" spans="2:8" x14ac:dyDescent="0.25">
      <c r="B568" s="80"/>
      <c r="C568" s="80"/>
      <c r="D568" s="80"/>
      <c r="E568" s="70" t="s">
        <v>129</v>
      </c>
      <c r="F568" s="128">
        <v>5000</v>
      </c>
      <c r="G568" s="126"/>
      <c r="H568" s="126">
        <v>5000</v>
      </c>
    </row>
    <row r="569" spans="2:8" x14ac:dyDescent="0.25">
      <c r="B569" s="74">
        <v>3</v>
      </c>
      <c r="C569" s="74"/>
      <c r="D569" s="74"/>
      <c r="E569" s="74" t="s">
        <v>58</v>
      </c>
      <c r="F569" s="75">
        <f>F570</f>
        <v>5000</v>
      </c>
      <c r="G569" s="75">
        <f t="shared" ref="G569" si="122">G570</f>
        <v>0</v>
      </c>
      <c r="H569" s="75">
        <f t="shared" ref="H569:H571" si="123">F569+G569</f>
        <v>5000</v>
      </c>
    </row>
    <row r="570" spans="2:8" x14ac:dyDescent="0.25">
      <c r="B570" s="74"/>
      <c r="C570" s="74">
        <v>38</v>
      </c>
      <c r="D570" s="74"/>
      <c r="E570" s="74" t="s">
        <v>81</v>
      </c>
      <c r="F570" s="75">
        <f>F571</f>
        <v>5000</v>
      </c>
      <c r="G570" s="75"/>
      <c r="H570" s="75">
        <f t="shared" si="123"/>
        <v>5000</v>
      </c>
    </row>
    <row r="571" spans="2:8" x14ac:dyDescent="0.25">
      <c r="B571" s="77"/>
      <c r="C571" s="77"/>
      <c r="D571" s="77">
        <v>381</v>
      </c>
      <c r="E571" s="77" t="s">
        <v>82</v>
      </c>
      <c r="F571" s="72">
        <v>5000</v>
      </c>
      <c r="G571" s="72"/>
      <c r="H571" s="72">
        <f t="shared" si="123"/>
        <v>5000</v>
      </c>
    </row>
    <row r="572" spans="2:8" x14ac:dyDescent="0.25">
      <c r="B572" s="80"/>
      <c r="C572" s="80"/>
      <c r="D572" s="80"/>
      <c r="E572" s="106" t="s">
        <v>232</v>
      </c>
      <c r="F572" s="69">
        <f>F574</f>
        <v>1600</v>
      </c>
      <c r="G572" s="69">
        <f t="shared" ref="G572:H572" si="124">G574</f>
        <v>0</v>
      </c>
      <c r="H572" s="69">
        <f t="shared" si="124"/>
        <v>1600</v>
      </c>
    </row>
    <row r="573" spans="2:8" x14ac:dyDescent="0.25">
      <c r="B573" s="80"/>
      <c r="C573" s="80"/>
      <c r="D573" s="80"/>
      <c r="E573" s="70" t="s">
        <v>129</v>
      </c>
      <c r="F573" s="177">
        <v>1600</v>
      </c>
      <c r="G573" s="202"/>
      <c r="H573" s="203">
        <v>1600</v>
      </c>
    </row>
    <row r="574" spans="2:8" x14ac:dyDescent="0.25">
      <c r="B574" s="74">
        <v>3</v>
      </c>
      <c r="C574" s="74"/>
      <c r="D574" s="74"/>
      <c r="E574" s="74" t="s">
        <v>58</v>
      </c>
      <c r="F574" s="23">
        <f>F575</f>
        <v>1600</v>
      </c>
      <c r="G574" s="23">
        <f t="shared" ref="G574" si="125">G575</f>
        <v>0</v>
      </c>
      <c r="H574" s="23">
        <f t="shared" ref="H574:H576" si="126">F574+G574</f>
        <v>1600</v>
      </c>
    </row>
    <row r="575" spans="2:8" x14ac:dyDescent="0.25">
      <c r="B575" s="74"/>
      <c r="C575" s="74">
        <v>38</v>
      </c>
      <c r="D575" s="74"/>
      <c r="E575" s="74" t="s">
        <v>81</v>
      </c>
      <c r="F575" s="23">
        <f>F576</f>
        <v>1600</v>
      </c>
      <c r="G575" s="23"/>
      <c r="H575" s="23">
        <f t="shared" si="126"/>
        <v>1600</v>
      </c>
    </row>
    <row r="576" spans="2:8" x14ac:dyDescent="0.25">
      <c r="B576" s="77"/>
      <c r="C576" s="77"/>
      <c r="D576" s="77">
        <v>381</v>
      </c>
      <c r="E576" s="77" t="s">
        <v>82</v>
      </c>
      <c r="F576" s="28">
        <v>1600</v>
      </c>
      <c r="G576" s="28"/>
      <c r="H576" s="28">
        <f t="shared" si="126"/>
        <v>1600</v>
      </c>
    </row>
    <row r="577" spans="2:8" x14ac:dyDescent="0.25">
      <c r="B577" s="82"/>
      <c r="C577" s="82"/>
      <c r="D577" s="82"/>
      <c r="E577" s="82"/>
      <c r="F577" s="35"/>
      <c r="G577" s="35"/>
      <c r="H577" s="35"/>
    </row>
    <row r="578" spans="2:8" x14ac:dyDescent="0.25">
      <c r="B578" s="247" t="s">
        <v>233</v>
      </c>
      <c r="C578" s="247"/>
      <c r="D578" s="247"/>
      <c r="E578" s="247"/>
      <c r="F578" s="247"/>
      <c r="G578" s="247"/>
      <c r="H578" s="247"/>
    </row>
    <row r="579" spans="2:8" ht="15.75" customHeight="1" x14ac:dyDescent="0.25">
      <c r="B579" s="204"/>
      <c r="C579" s="204"/>
      <c r="D579" s="204"/>
      <c r="E579" s="204"/>
      <c r="F579" s="204"/>
      <c r="G579" s="204"/>
      <c r="H579" s="204"/>
    </row>
    <row r="580" spans="2:8" ht="30" customHeight="1" x14ac:dyDescent="0.25">
      <c r="B580" s="249" t="s">
        <v>234</v>
      </c>
      <c r="C580" s="249"/>
      <c r="D580" s="249"/>
      <c r="E580" s="249"/>
      <c r="F580" s="249"/>
      <c r="G580" s="249"/>
      <c r="H580" s="249"/>
    </row>
    <row r="581" spans="2:8" x14ac:dyDescent="0.25">
      <c r="B581"/>
      <c r="C581"/>
      <c r="D581"/>
      <c r="E581"/>
      <c r="F581"/>
      <c r="G581"/>
      <c r="H581"/>
    </row>
    <row r="582" spans="2:8" x14ac:dyDescent="0.25">
      <c r="B582" s="250" t="s">
        <v>235</v>
      </c>
      <c r="C582" s="250"/>
      <c r="D582" s="250"/>
      <c r="E582" s="250"/>
      <c r="F582" s="250"/>
      <c r="G582" s="250"/>
      <c r="H582" s="250"/>
    </row>
    <row r="583" spans="2:8" x14ac:dyDescent="0.25">
      <c r="B583" s="205"/>
      <c r="C583" s="205"/>
      <c r="D583" s="205"/>
      <c r="E583" s="205"/>
      <c r="F583" s="205"/>
      <c r="G583" s="205"/>
      <c r="H583" s="205"/>
    </row>
    <row r="584" spans="2:8" x14ac:dyDescent="0.25">
      <c r="B584" s="247" t="s">
        <v>236</v>
      </c>
      <c r="C584" s="247"/>
      <c r="D584" s="247"/>
      <c r="E584" s="247"/>
      <c r="F584" s="247"/>
      <c r="G584" s="247"/>
      <c r="H584" s="247"/>
    </row>
    <row r="585" spans="2:8" x14ac:dyDescent="0.25">
      <c r="B585"/>
      <c r="C585"/>
      <c r="D585"/>
      <c r="E585"/>
      <c r="F585"/>
      <c r="G585"/>
      <c r="H585" s="206"/>
    </row>
    <row r="586" spans="2:8" s="14" customFormat="1" ht="27" customHeight="1" x14ac:dyDescent="0.25">
      <c r="B586" s="251" t="s">
        <v>237</v>
      </c>
      <c r="C586" s="251"/>
      <c r="D586" s="251"/>
      <c r="E586" s="251"/>
      <c r="F586" s="251"/>
      <c r="G586" s="251"/>
      <c r="H586" s="251"/>
    </row>
    <row r="587" spans="2:8" x14ac:dyDescent="0.25">
      <c r="B587"/>
      <c r="C587"/>
      <c r="D587"/>
      <c r="E587"/>
      <c r="F587"/>
      <c r="G587"/>
      <c r="H587" s="206"/>
    </row>
    <row r="588" spans="2:8" x14ac:dyDescent="0.25">
      <c r="B588" s="247" t="s">
        <v>238</v>
      </c>
      <c r="C588" s="247"/>
      <c r="D588" s="247"/>
      <c r="E588" s="247"/>
      <c r="F588" s="247"/>
      <c r="G588" s="247"/>
      <c r="H588" s="247"/>
    </row>
    <row r="589" spans="2:8" x14ac:dyDescent="0.25">
      <c r="B589" s="247" t="s">
        <v>239</v>
      </c>
      <c r="C589" s="247"/>
      <c r="D589" s="247"/>
      <c r="E589" s="247"/>
      <c r="F589" s="247"/>
      <c r="G589" s="247"/>
      <c r="H589" s="247"/>
    </row>
    <row r="590" spans="2:8" s="1" customFormat="1" x14ac:dyDescent="0.25">
      <c r="F590" s="207"/>
      <c r="G590" s="207"/>
      <c r="H590" s="208"/>
    </row>
    <row r="591" spans="2:8" s="1" customFormat="1" x14ac:dyDescent="0.25">
      <c r="B591" s="3" t="s">
        <v>240</v>
      </c>
      <c r="C591" s="3"/>
      <c r="D591" s="3"/>
      <c r="E591" s="3"/>
      <c r="F591" s="207"/>
      <c r="G591" s="207"/>
      <c r="H591" s="208"/>
    </row>
    <row r="592" spans="2:8" s="1" customFormat="1" x14ac:dyDescent="0.25">
      <c r="B592" s="3" t="s">
        <v>241</v>
      </c>
      <c r="C592" s="3"/>
      <c r="D592" s="3"/>
      <c r="E592" s="3"/>
      <c r="F592" s="207"/>
      <c r="G592" s="207"/>
      <c r="H592" s="208"/>
    </row>
    <row r="593" spans="1:8" s="8" customFormat="1" x14ac:dyDescent="0.25">
      <c r="A593" s="209"/>
      <c r="B593" s="210" t="s">
        <v>242</v>
      </c>
      <c r="C593" s="210"/>
      <c r="D593" s="210"/>
      <c r="E593" s="210"/>
      <c r="H593" s="211"/>
    </row>
    <row r="594" spans="1:8" ht="15" customHeight="1" x14ac:dyDescent="0.25">
      <c r="A594" s="3"/>
      <c r="B594" s="212"/>
      <c r="C594" s="212"/>
      <c r="D594" s="212"/>
      <c r="E594" s="212"/>
      <c r="G594" s="13" t="s">
        <v>243</v>
      </c>
      <c r="H594" s="213"/>
    </row>
    <row r="595" spans="1:8" x14ac:dyDescent="0.25">
      <c r="A595" s="3"/>
      <c r="B595" s="214"/>
      <c r="C595" s="214"/>
      <c r="D595" s="214"/>
      <c r="E595" s="214"/>
      <c r="G595" s="13" t="s">
        <v>244</v>
      </c>
      <c r="H595" s="215"/>
    </row>
    <row r="596" spans="1:8" x14ac:dyDescent="0.25">
      <c r="B596"/>
      <c r="C596"/>
      <c r="D596"/>
      <c r="E596"/>
      <c r="F596"/>
      <c r="G596"/>
      <c r="H596"/>
    </row>
    <row r="597" spans="1:8" x14ac:dyDescent="0.25">
      <c r="B597"/>
      <c r="C597"/>
      <c r="D597"/>
      <c r="E597"/>
      <c r="F597"/>
      <c r="G597"/>
      <c r="H597"/>
    </row>
    <row r="598" spans="1:8" x14ac:dyDescent="0.25">
      <c r="B598"/>
      <c r="C598"/>
      <c r="D598"/>
      <c r="E598"/>
      <c r="F598"/>
      <c r="G598"/>
      <c r="H598"/>
    </row>
    <row r="599" spans="1:8" x14ac:dyDescent="0.25">
      <c r="B599"/>
      <c r="C599"/>
      <c r="D599"/>
      <c r="E599"/>
      <c r="F599"/>
      <c r="G599"/>
      <c r="H599"/>
    </row>
    <row r="600" spans="1:8" x14ac:dyDescent="0.25">
      <c r="B600"/>
      <c r="C600"/>
      <c r="D600"/>
      <c r="E600"/>
      <c r="F600"/>
      <c r="G600"/>
      <c r="H600"/>
    </row>
    <row r="601" spans="1:8" x14ac:dyDescent="0.25">
      <c r="B601"/>
      <c r="C601"/>
      <c r="D601"/>
      <c r="E601"/>
      <c r="F601"/>
      <c r="G601"/>
      <c r="H601"/>
    </row>
    <row r="602" spans="1:8" x14ac:dyDescent="0.25">
      <c r="B602"/>
      <c r="C602"/>
      <c r="D602"/>
      <c r="E602"/>
      <c r="F602"/>
      <c r="G602"/>
      <c r="H602"/>
    </row>
    <row r="603" spans="1:8" x14ac:dyDescent="0.25">
      <c r="B603"/>
      <c r="C603"/>
      <c r="D603"/>
      <c r="E603"/>
      <c r="F603"/>
      <c r="G603"/>
      <c r="H603"/>
    </row>
    <row r="604" spans="1:8" x14ac:dyDescent="0.25">
      <c r="B604"/>
      <c r="C604"/>
      <c r="D604"/>
      <c r="E604"/>
      <c r="F604"/>
      <c r="G604"/>
      <c r="H604"/>
    </row>
    <row r="605" spans="1:8" x14ac:dyDescent="0.25">
      <c r="B605"/>
      <c r="C605"/>
      <c r="D605"/>
      <c r="E605"/>
      <c r="F605"/>
      <c r="G605"/>
      <c r="H605"/>
    </row>
    <row r="606" spans="1:8" x14ac:dyDescent="0.25">
      <c r="B606"/>
      <c r="C606"/>
      <c r="D606"/>
      <c r="E606"/>
      <c r="F606"/>
      <c r="G606"/>
      <c r="H606"/>
    </row>
    <row r="607" spans="1:8" x14ac:dyDescent="0.25">
      <c r="B607"/>
      <c r="C607"/>
      <c r="D607"/>
      <c r="E607"/>
      <c r="F607"/>
      <c r="G607"/>
      <c r="H607"/>
    </row>
    <row r="608" spans="1:8" x14ac:dyDescent="0.25">
      <c r="B608"/>
      <c r="C608"/>
      <c r="D608"/>
      <c r="E608"/>
      <c r="F608"/>
      <c r="G608"/>
      <c r="H608"/>
    </row>
    <row r="609" spans="2:8" x14ac:dyDescent="0.25">
      <c r="B609"/>
      <c r="C609"/>
      <c r="D609"/>
      <c r="E609"/>
      <c r="F609"/>
      <c r="G609"/>
      <c r="H609"/>
    </row>
    <row r="610" spans="2:8" x14ac:dyDescent="0.25">
      <c r="B610"/>
      <c r="C610"/>
      <c r="D610"/>
      <c r="E610"/>
      <c r="F610"/>
      <c r="G610"/>
      <c r="H610"/>
    </row>
    <row r="611" spans="2:8" x14ac:dyDescent="0.25">
      <c r="B611"/>
      <c r="C611"/>
      <c r="D611"/>
      <c r="E611"/>
      <c r="F611"/>
      <c r="G611"/>
      <c r="H611"/>
    </row>
    <row r="612" spans="2:8" x14ac:dyDescent="0.25">
      <c r="B612"/>
      <c r="C612"/>
      <c r="D612"/>
      <c r="E612"/>
      <c r="F612"/>
      <c r="G612"/>
      <c r="H612"/>
    </row>
    <row r="613" spans="2:8" x14ac:dyDescent="0.25">
      <c r="B613"/>
      <c r="C613"/>
      <c r="D613"/>
      <c r="E613"/>
      <c r="F613"/>
      <c r="G613"/>
      <c r="H613"/>
    </row>
    <row r="614" spans="2:8" x14ac:dyDescent="0.25">
      <c r="B614"/>
      <c r="C614"/>
      <c r="D614"/>
      <c r="E614"/>
      <c r="F614"/>
      <c r="G614"/>
      <c r="H614"/>
    </row>
    <row r="615" spans="2:8" x14ac:dyDescent="0.25">
      <c r="B615"/>
      <c r="C615"/>
      <c r="D615"/>
      <c r="E615"/>
      <c r="F615"/>
      <c r="G615"/>
      <c r="H615"/>
    </row>
    <row r="616" spans="2:8" x14ac:dyDescent="0.25">
      <c r="B616"/>
      <c r="C616"/>
      <c r="D616"/>
      <c r="E616"/>
      <c r="F616"/>
      <c r="G616"/>
      <c r="H616"/>
    </row>
    <row r="617" spans="2:8" x14ac:dyDescent="0.25">
      <c r="B617"/>
      <c r="C617"/>
      <c r="D617"/>
      <c r="E617"/>
      <c r="F617"/>
      <c r="G617"/>
      <c r="H617"/>
    </row>
  </sheetData>
  <mergeCells count="88">
    <mergeCell ref="B589:H589"/>
    <mergeCell ref="B578:H578"/>
    <mergeCell ref="B580:H580"/>
    <mergeCell ref="B582:H582"/>
    <mergeCell ref="B584:H584"/>
    <mergeCell ref="B586:H586"/>
    <mergeCell ref="B588:H588"/>
    <mergeCell ref="B153:H153"/>
    <mergeCell ref="B155:H155"/>
    <mergeCell ref="B157:H157"/>
    <mergeCell ref="B159:E159"/>
    <mergeCell ref="F159:F162"/>
    <mergeCell ref="G159:G162"/>
    <mergeCell ref="H159:H162"/>
    <mergeCell ref="C160:E160"/>
    <mergeCell ref="D161:E161"/>
    <mergeCell ref="A151:D151"/>
    <mergeCell ref="C132:E132"/>
    <mergeCell ref="D133:E133"/>
    <mergeCell ref="A142:D142"/>
    <mergeCell ref="A143:D143"/>
    <mergeCell ref="A144:D144"/>
    <mergeCell ref="A145:D145"/>
    <mergeCell ref="A131:A135"/>
    <mergeCell ref="B131:E131"/>
    <mergeCell ref="A146:D146"/>
    <mergeCell ref="A147:D147"/>
    <mergeCell ref="A148:D148"/>
    <mergeCell ref="A149:D149"/>
    <mergeCell ref="A150:D150"/>
    <mergeCell ref="F131:F134"/>
    <mergeCell ref="G131:G134"/>
    <mergeCell ref="H131:H134"/>
    <mergeCell ref="C101:E101"/>
    <mergeCell ref="D102:E102"/>
    <mergeCell ref="B116:E116"/>
    <mergeCell ref="B118:E118"/>
    <mergeCell ref="F120:F123"/>
    <mergeCell ref="G120:G123"/>
    <mergeCell ref="H120:H123"/>
    <mergeCell ref="C121:E121"/>
    <mergeCell ref="D122:E122"/>
    <mergeCell ref="A120:A124"/>
    <mergeCell ref="B120:E120"/>
    <mergeCell ref="G69:G72"/>
    <mergeCell ref="H69:H72"/>
    <mergeCell ref="C70:E70"/>
    <mergeCell ref="D71:E71"/>
    <mergeCell ref="B98:E98"/>
    <mergeCell ref="A100:A104"/>
    <mergeCell ref="B100:E100"/>
    <mergeCell ref="F100:F103"/>
    <mergeCell ref="G100:G103"/>
    <mergeCell ref="H100:H103"/>
    <mergeCell ref="F69:F72"/>
    <mergeCell ref="B67:E67"/>
    <mergeCell ref="A69:A73"/>
    <mergeCell ref="B69:E69"/>
    <mergeCell ref="A38:A42"/>
    <mergeCell ref="B38:E38"/>
    <mergeCell ref="F38:F41"/>
    <mergeCell ref="G38:G41"/>
    <mergeCell ref="H38:H41"/>
    <mergeCell ref="B21:E21"/>
    <mergeCell ref="A23:E23"/>
    <mergeCell ref="A24:E24"/>
    <mergeCell ref="A25:E25"/>
    <mergeCell ref="A26:E26"/>
    <mergeCell ref="A28:H28"/>
    <mergeCell ref="A29:H29"/>
    <mergeCell ref="A30:H30"/>
    <mergeCell ref="B32:H32"/>
    <mergeCell ref="B34:H34"/>
    <mergeCell ref="B36:E36"/>
    <mergeCell ref="C39:E39"/>
    <mergeCell ref="D40:E40"/>
    <mergeCell ref="A19:E19"/>
    <mergeCell ref="B1:H1"/>
    <mergeCell ref="B3:H3"/>
    <mergeCell ref="B4:H4"/>
    <mergeCell ref="B6:H6"/>
    <mergeCell ref="B8:H8"/>
    <mergeCell ref="B10:H10"/>
    <mergeCell ref="A14:E14"/>
    <mergeCell ref="A15:E15"/>
    <mergeCell ref="A16:E16"/>
    <mergeCell ref="A17:E17"/>
    <mergeCell ref="A18:E18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>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Opcina Novo Virje</dc:creator>
  <cp:lastModifiedBy>Opcina Novo Virje</cp:lastModifiedBy>
  <cp:lastPrinted>2021-05-24T06:19:24Z</cp:lastPrinted>
  <dcterms:created xsi:type="dcterms:W3CDTF">2021-04-26T09:26:19Z</dcterms:created>
  <dcterms:modified xsi:type="dcterms:W3CDTF">2021-05-25T06:44:50Z</dcterms:modified>
</cp:coreProperties>
</file>