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Općina Novo Virje\PRORAČUN\PRORAČUN 2022\II. Izmjene proračuna\"/>
    </mc:Choice>
  </mc:AlternateContent>
  <bookViews>
    <workbookView xWindow="0" yWindow="0" windowWidth="28800" windowHeight="117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5" i="1" l="1"/>
  <c r="G704" i="1"/>
  <c r="F704" i="1"/>
  <c r="G703" i="1"/>
  <c r="G699" i="1" s="1"/>
  <c r="G700" i="1" s="1"/>
  <c r="H698" i="1"/>
  <c r="G697" i="1"/>
  <c r="H696" i="1"/>
  <c r="H695" i="1"/>
  <c r="F695" i="1"/>
  <c r="F694" i="1" s="1"/>
  <c r="F690" i="1" s="1"/>
  <c r="H688" i="1"/>
  <c r="G687" i="1"/>
  <c r="F687" i="1"/>
  <c r="F686" i="1" s="1"/>
  <c r="F683" i="1" s="1"/>
  <c r="F684" i="1" s="1"/>
  <c r="H682" i="1"/>
  <c r="H681" i="1"/>
  <c r="H680" i="1" s="1"/>
  <c r="H676" i="1" s="1"/>
  <c r="H677" i="1" s="1"/>
  <c r="F681" i="1"/>
  <c r="F680" i="1" s="1"/>
  <c r="F676" i="1" s="1"/>
  <c r="F677" i="1" s="1"/>
  <c r="G680" i="1"/>
  <c r="G676" i="1" s="1"/>
  <c r="G677" i="1" s="1"/>
  <c r="H675" i="1"/>
  <c r="G674" i="1"/>
  <c r="G673" i="1" s="1"/>
  <c r="G669" i="1" s="1"/>
  <c r="G670" i="1" s="1"/>
  <c r="F674" i="1"/>
  <c r="H668" i="1"/>
  <c r="G667" i="1"/>
  <c r="G666" i="1" s="1"/>
  <c r="G663" i="1" s="1"/>
  <c r="G664" i="1" s="1"/>
  <c r="F667" i="1"/>
  <c r="F666" i="1"/>
  <c r="F663" i="1" s="1"/>
  <c r="F664" i="1" s="1"/>
  <c r="H662" i="1"/>
  <c r="H661" i="1"/>
  <c r="H660" i="1" s="1"/>
  <c r="H656" i="1" s="1"/>
  <c r="H657" i="1" s="1"/>
  <c r="F661" i="1"/>
  <c r="F660" i="1" s="1"/>
  <c r="F656" i="1" s="1"/>
  <c r="F657" i="1" s="1"/>
  <c r="G660" i="1"/>
  <c r="G656" i="1" s="1"/>
  <c r="G657" i="1" s="1"/>
  <c r="H655" i="1"/>
  <c r="H654" i="1"/>
  <c r="F654" i="1"/>
  <c r="H653" i="1"/>
  <c r="H652" i="1"/>
  <c r="H651" i="1"/>
  <c r="F650" i="1"/>
  <c r="H650" i="1" s="1"/>
  <c r="G649" i="1"/>
  <c r="G646" i="1" s="1"/>
  <c r="G647" i="1" s="1"/>
  <c r="H645" i="1"/>
  <c r="G644" i="1"/>
  <c r="H644" i="1" s="1"/>
  <c r="H643" i="1" s="1"/>
  <c r="H640" i="1" s="1"/>
  <c r="H641" i="1" s="1"/>
  <c r="F644" i="1"/>
  <c r="F643" i="1"/>
  <c r="F640" i="1" s="1"/>
  <c r="F641" i="1" s="1"/>
  <c r="H639" i="1"/>
  <c r="F638" i="1"/>
  <c r="H638" i="1" s="1"/>
  <c r="H637" i="1" s="1"/>
  <c r="H633" i="1" s="1"/>
  <c r="G637" i="1"/>
  <c r="G633" i="1" s="1"/>
  <c r="G634" i="1" s="1"/>
  <c r="H630" i="1"/>
  <c r="G629" i="1"/>
  <c r="G628" i="1" s="1"/>
  <c r="G624" i="1" s="1"/>
  <c r="F629" i="1"/>
  <c r="F628" i="1" s="1"/>
  <c r="F624" i="1" s="1"/>
  <c r="F623" i="1" s="1"/>
  <c r="H622" i="1"/>
  <c r="G621" i="1"/>
  <c r="G618" i="1" s="1"/>
  <c r="G614" i="1" s="1"/>
  <c r="F621" i="1"/>
  <c r="H621" i="1" s="1"/>
  <c r="H620" i="1"/>
  <c r="F619" i="1"/>
  <c r="F618" i="1" s="1"/>
  <c r="F614" i="1" s="1"/>
  <c r="H612" i="1"/>
  <c r="G611" i="1"/>
  <c r="G610" i="1" s="1"/>
  <c r="F611" i="1"/>
  <c r="F610" i="1" s="1"/>
  <c r="H609" i="1"/>
  <c r="H608" i="1" s="1"/>
  <c r="G608" i="1"/>
  <c r="F608" i="1"/>
  <c r="H607" i="1"/>
  <c r="F606" i="1"/>
  <c r="H606" i="1" s="1"/>
  <c r="H605" i="1"/>
  <c r="H604" i="1"/>
  <c r="H603" i="1"/>
  <c r="H602" i="1"/>
  <c r="G601" i="1"/>
  <c r="F601" i="1"/>
  <c r="H601" i="1" s="1"/>
  <c r="H600" i="1"/>
  <c r="H599" i="1"/>
  <c r="H598" i="1"/>
  <c r="G597" i="1"/>
  <c r="G596" i="1" s="1"/>
  <c r="G589" i="1" s="1"/>
  <c r="F597" i="1"/>
  <c r="H586" i="1"/>
  <c r="H585" i="1"/>
  <c r="F584" i="1"/>
  <c r="H584" i="1" s="1"/>
  <c r="H583" i="1" s="1"/>
  <c r="H579" i="1" s="1"/>
  <c r="G583" i="1"/>
  <c r="G579" i="1" s="1"/>
  <c r="F583" i="1"/>
  <c r="F579" i="1" s="1"/>
  <c r="H577" i="1"/>
  <c r="F576" i="1"/>
  <c r="H576" i="1" s="1"/>
  <c r="H575" i="1" s="1"/>
  <c r="G575" i="1"/>
  <c r="H574" i="1"/>
  <c r="F573" i="1"/>
  <c r="G572" i="1"/>
  <c r="G569" i="1"/>
  <c r="H567" i="1"/>
  <c r="F566" i="1"/>
  <c r="H566" i="1" s="1"/>
  <c r="H565" i="1" s="1"/>
  <c r="G565" i="1"/>
  <c r="H564" i="1"/>
  <c r="H563" i="1"/>
  <c r="H562" i="1" s="1"/>
  <c r="F563" i="1"/>
  <c r="F562" i="1" s="1"/>
  <c r="G562" i="1"/>
  <c r="G559" i="1"/>
  <c r="H557" i="1"/>
  <c r="H556" i="1"/>
  <c r="G555" i="1"/>
  <c r="G554" i="1" s="1"/>
  <c r="G550" i="1" s="1"/>
  <c r="F555" i="1"/>
  <c r="F554" i="1" s="1"/>
  <c r="F550" i="1" s="1"/>
  <c r="F551" i="1"/>
  <c r="H548" i="1"/>
  <c r="G547" i="1"/>
  <c r="G544" i="1" s="1"/>
  <c r="G541" i="1" s="1"/>
  <c r="G542" i="1" s="1"/>
  <c r="F547" i="1"/>
  <c r="H546" i="1"/>
  <c r="F545" i="1"/>
  <c r="H545" i="1" s="1"/>
  <c r="H540" i="1"/>
  <c r="F539" i="1"/>
  <c r="H539" i="1" s="1"/>
  <c r="H538" i="1" s="1"/>
  <c r="H535" i="1" s="1"/>
  <c r="H536" i="1" s="1"/>
  <c r="G538" i="1"/>
  <c r="G535" i="1" s="1"/>
  <c r="G536" i="1" s="1"/>
  <c r="F538" i="1"/>
  <c r="F535" i="1" s="1"/>
  <c r="F536" i="1" s="1"/>
  <c r="H534" i="1"/>
  <c r="G533" i="1"/>
  <c r="G532" i="1" s="1"/>
  <c r="G529" i="1" s="1"/>
  <c r="G530" i="1" s="1"/>
  <c r="F533" i="1"/>
  <c r="F532" i="1" s="1"/>
  <c r="F529" i="1" s="1"/>
  <c r="F530" i="1" s="1"/>
  <c r="H528" i="1"/>
  <c r="G527" i="1"/>
  <c r="G526" i="1" s="1"/>
  <c r="G523" i="1" s="1"/>
  <c r="F527" i="1"/>
  <c r="F526" i="1"/>
  <c r="F523" i="1" s="1"/>
  <c r="H520" i="1"/>
  <c r="G519" i="1"/>
  <c r="F519" i="1"/>
  <c r="F518" i="1" s="1"/>
  <c r="G518" i="1"/>
  <c r="H517" i="1"/>
  <c r="G516" i="1"/>
  <c r="F516" i="1"/>
  <c r="F515" i="1" s="1"/>
  <c r="H509" i="1"/>
  <c r="F508" i="1"/>
  <c r="F507" i="1" s="1"/>
  <c r="H506" i="1"/>
  <c r="H505" i="1"/>
  <c r="G504" i="1"/>
  <c r="G503" i="1" s="1"/>
  <c r="G498" i="1" s="1"/>
  <c r="G499" i="1" s="1"/>
  <c r="F504" i="1"/>
  <c r="H497" i="1"/>
  <c r="F496" i="1"/>
  <c r="H494" i="1"/>
  <c r="F493" i="1"/>
  <c r="H493" i="1" s="1"/>
  <c r="H492" i="1" s="1"/>
  <c r="G492" i="1"/>
  <c r="G488" i="1" s="1"/>
  <c r="G489" i="1" s="1"/>
  <c r="F492" i="1"/>
  <c r="H486" i="1"/>
  <c r="G485" i="1"/>
  <c r="G484" i="1" s="1"/>
  <c r="G480" i="1" s="1"/>
  <c r="G481" i="1" s="1"/>
  <c r="F485" i="1"/>
  <c r="F484" i="1" s="1"/>
  <c r="H479" i="1"/>
  <c r="H478" i="1"/>
  <c r="G477" i="1"/>
  <c r="G476" i="1" s="1"/>
  <c r="F477" i="1"/>
  <c r="F476" i="1"/>
  <c r="F469" i="1" s="1"/>
  <c r="F470" i="1" s="1"/>
  <c r="H475" i="1"/>
  <c r="G474" i="1"/>
  <c r="G473" i="1" s="1"/>
  <c r="F474" i="1"/>
  <c r="F473" i="1" s="1"/>
  <c r="H468" i="1"/>
  <c r="F467" i="1"/>
  <c r="H467" i="1" s="1"/>
  <c r="H466" i="1" s="1"/>
  <c r="H462" i="1" s="1"/>
  <c r="H463" i="1" s="1"/>
  <c r="G466" i="1"/>
  <c r="G462" i="1" s="1"/>
  <c r="G463" i="1" s="1"/>
  <c r="H461" i="1"/>
  <c r="G460" i="1"/>
  <c r="G459" i="1" s="1"/>
  <c r="G455" i="1" s="1"/>
  <c r="G456" i="1" s="1"/>
  <c r="F460" i="1"/>
  <c r="H460" i="1" s="1"/>
  <c r="H459" i="1" s="1"/>
  <c r="H455" i="1" s="1"/>
  <c r="H456" i="1" s="1"/>
  <c r="H454" i="1"/>
  <c r="H453" i="1"/>
  <c r="H452" i="1" s="1"/>
  <c r="H451" i="1" s="1"/>
  <c r="G452" i="1"/>
  <c r="G451" i="1" s="1"/>
  <c r="F452" i="1"/>
  <c r="F451" i="1"/>
  <c r="H450" i="1"/>
  <c r="H449" i="1"/>
  <c r="F449" i="1"/>
  <c r="H448" i="1"/>
  <c r="G448" i="1"/>
  <c r="F448" i="1"/>
  <c r="H444" i="1"/>
  <c r="H443" i="1"/>
  <c r="H442" i="1" s="1"/>
  <c r="H439" i="1" s="1"/>
  <c r="H440" i="1" s="1"/>
  <c r="F443" i="1"/>
  <c r="F442" i="1" s="1"/>
  <c r="F439" i="1" s="1"/>
  <c r="F440" i="1" s="1"/>
  <c r="G439" i="1"/>
  <c r="G440" i="1" s="1"/>
  <c r="H438" i="1"/>
  <c r="F437" i="1"/>
  <c r="G436" i="1"/>
  <c r="G432" i="1"/>
  <c r="G433" i="1" s="1"/>
  <c r="H431" i="1"/>
  <c r="F430" i="1"/>
  <c r="G429" i="1"/>
  <c r="G425" i="1" s="1"/>
  <c r="G426" i="1" s="1"/>
  <c r="H424" i="1"/>
  <c r="F423" i="1"/>
  <c r="F422" i="1" s="1"/>
  <c r="F419" i="1" s="1"/>
  <c r="F420" i="1" s="1"/>
  <c r="G419" i="1"/>
  <c r="G420" i="1" s="1"/>
  <c r="H418" i="1"/>
  <c r="F417" i="1"/>
  <c r="F416" i="1" s="1"/>
  <c r="F413" i="1" s="1"/>
  <c r="F414" i="1" s="1"/>
  <c r="G416" i="1"/>
  <c r="G413" i="1" s="1"/>
  <c r="G414" i="1" s="1"/>
  <c r="H412" i="1"/>
  <c r="H411" i="1"/>
  <c r="G410" i="1"/>
  <c r="H410" i="1" s="1"/>
  <c r="H409" i="1" s="1"/>
  <c r="H405" i="1" s="1"/>
  <c r="H406" i="1" s="1"/>
  <c r="F410" i="1"/>
  <c r="G409" i="1"/>
  <c r="G405" i="1" s="1"/>
  <c r="G406" i="1" s="1"/>
  <c r="G147" i="1" s="1"/>
  <c r="G146" i="1" s="1"/>
  <c r="F409" i="1"/>
  <c r="F405" i="1"/>
  <c r="F406" i="1" s="1"/>
  <c r="H404" i="1"/>
  <c r="H403" i="1"/>
  <c r="F402" i="1"/>
  <c r="G401" i="1"/>
  <c r="G397" i="1" s="1"/>
  <c r="G398" i="1" s="1"/>
  <c r="G150" i="1" s="1"/>
  <c r="H396" i="1"/>
  <c r="F395" i="1"/>
  <c r="G394" i="1"/>
  <c r="G391" i="1"/>
  <c r="G392" i="1" s="1"/>
  <c r="H390" i="1"/>
  <c r="G389" i="1"/>
  <c r="G388" i="1" s="1"/>
  <c r="G383" i="1" s="1"/>
  <c r="G384" i="1" s="1"/>
  <c r="F389" i="1"/>
  <c r="H382" i="1"/>
  <c r="F381" i="1"/>
  <c r="H379" i="1"/>
  <c r="H378" i="1"/>
  <c r="H377" i="1"/>
  <c r="G376" i="1"/>
  <c r="G375" i="1" s="1"/>
  <c r="G371" i="1" s="1"/>
  <c r="G372" i="1" s="1"/>
  <c r="G151" i="1" s="1"/>
  <c r="F376" i="1"/>
  <c r="H370" i="1"/>
  <c r="H369" i="1"/>
  <c r="H368" i="1"/>
  <c r="F367" i="1"/>
  <c r="F366" i="1" s="1"/>
  <c r="F362" i="1" s="1"/>
  <c r="G366" i="1"/>
  <c r="G362" i="1" s="1"/>
  <c r="H359" i="1"/>
  <c r="F358" i="1"/>
  <c r="H358" i="1" s="1"/>
  <c r="H357" i="1"/>
  <c r="G356" i="1"/>
  <c r="G355" i="1" s="1"/>
  <c r="G351" i="1" s="1"/>
  <c r="F356" i="1"/>
  <c r="H349" i="1"/>
  <c r="F348" i="1"/>
  <c r="G345" i="1"/>
  <c r="H343" i="1"/>
  <c r="H342" i="1"/>
  <c r="H341" i="1" s="1"/>
  <c r="H338" i="1" s="1"/>
  <c r="H339" i="1" s="1"/>
  <c r="F342" i="1"/>
  <c r="G341" i="1"/>
  <c r="G338" i="1" s="1"/>
  <c r="G339" i="1" s="1"/>
  <c r="F341" i="1"/>
  <c r="F338" i="1" s="1"/>
  <c r="F339" i="1" s="1"/>
  <c r="H337" i="1"/>
  <c r="F336" i="1"/>
  <c r="H336" i="1" s="1"/>
  <c r="H335" i="1" s="1"/>
  <c r="H332" i="1" s="1"/>
  <c r="G335" i="1"/>
  <c r="G332" i="1" s="1"/>
  <c r="G333" i="1" s="1"/>
  <c r="F335" i="1"/>
  <c r="F332" i="1" s="1"/>
  <c r="H329" i="1"/>
  <c r="F328" i="1"/>
  <c r="G327" i="1"/>
  <c r="G324" i="1" s="1"/>
  <c r="G325" i="1" s="1"/>
  <c r="H323" i="1"/>
  <c r="F322" i="1"/>
  <c r="G321" i="1"/>
  <c r="G318" i="1"/>
  <c r="G319" i="1" s="1"/>
  <c r="H317" i="1"/>
  <c r="F316" i="1"/>
  <c r="G315" i="1"/>
  <c r="G313" i="1"/>
  <c r="G312" i="1"/>
  <c r="H311" i="1"/>
  <c r="H310" i="1"/>
  <c r="G309" i="1"/>
  <c r="F309" i="1"/>
  <c r="H308" i="1"/>
  <c r="G307" i="1"/>
  <c r="F307" i="1"/>
  <c r="H307" i="1" s="1"/>
  <c r="H301" i="1"/>
  <c r="H300" i="1"/>
  <c r="H299" i="1" s="1"/>
  <c r="H296" i="1" s="1"/>
  <c r="H297" i="1" s="1"/>
  <c r="F300" i="1"/>
  <c r="G299" i="1"/>
  <c r="G296" i="1" s="1"/>
  <c r="G297" i="1" s="1"/>
  <c r="F299" i="1"/>
  <c r="F296" i="1" s="1"/>
  <c r="F297" i="1" s="1"/>
  <c r="H295" i="1"/>
  <c r="F294" i="1"/>
  <c r="H294" i="1" s="1"/>
  <c r="H293" i="1"/>
  <c r="F292" i="1"/>
  <c r="G288" i="1"/>
  <c r="G289" i="1" s="1"/>
  <c r="H284" i="1"/>
  <c r="H283" i="1"/>
  <c r="G282" i="1"/>
  <c r="F282" i="1"/>
  <c r="H282" i="1" s="1"/>
  <c r="H281" i="1"/>
  <c r="H280" i="1"/>
  <c r="F279" i="1"/>
  <c r="G278" i="1"/>
  <c r="G274" i="1" s="1"/>
  <c r="G273" i="1" s="1"/>
  <c r="H272" i="1"/>
  <c r="G271" i="1"/>
  <c r="F271" i="1"/>
  <c r="G270" i="1"/>
  <c r="H269" i="1"/>
  <c r="F268" i="1"/>
  <c r="H268" i="1" s="1"/>
  <c r="H267" i="1" s="1"/>
  <c r="G267" i="1"/>
  <c r="G264" i="1" s="1"/>
  <c r="G265" i="1" s="1"/>
  <c r="F267" i="1"/>
  <c r="H263" i="1"/>
  <c r="F262" i="1"/>
  <c r="F261" i="1" s="1"/>
  <c r="F258" i="1" s="1"/>
  <c r="F259" i="1" s="1"/>
  <c r="G258" i="1"/>
  <c r="G259" i="1" s="1"/>
  <c r="H257" i="1"/>
  <c r="G256" i="1"/>
  <c r="F256" i="1"/>
  <c r="G255" i="1"/>
  <c r="G252" i="1" s="1"/>
  <c r="G253" i="1" s="1"/>
  <c r="H251" i="1"/>
  <c r="H250" i="1"/>
  <c r="F249" i="1"/>
  <c r="F248" i="1" s="1"/>
  <c r="F245" i="1" s="1"/>
  <c r="F246" i="1" s="1"/>
  <c r="G248" i="1"/>
  <c r="G245" i="1" s="1"/>
  <c r="G246" i="1" s="1"/>
  <c r="H244" i="1"/>
  <c r="F243" i="1"/>
  <c r="F242" i="1" s="1"/>
  <c r="G242" i="1"/>
  <c r="H241" i="1"/>
  <c r="H240" i="1"/>
  <c r="H239" i="1" s="1"/>
  <c r="F240" i="1"/>
  <c r="G239" i="1"/>
  <c r="G235" i="1" s="1"/>
  <c r="G236" i="1" s="1"/>
  <c r="G138" i="1" s="1"/>
  <c r="F239" i="1"/>
  <c r="H234" i="1"/>
  <c r="H233" i="1"/>
  <c r="H232" i="1"/>
  <c r="F231" i="1"/>
  <c r="F230" i="1" s="1"/>
  <c r="F226" i="1" s="1"/>
  <c r="F227" i="1" s="1"/>
  <c r="G230" i="1"/>
  <c r="G226" i="1"/>
  <c r="G227" i="1" s="1"/>
  <c r="H225" i="1"/>
  <c r="F224" i="1"/>
  <c r="F223" i="1" s="1"/>
  <c r="H222" i="1"/>
  <c r="H221" i="1"/>
  <c r="G220" i="1"/>
  <c r="G216" i="1" s="1"/>
  <c r="F220" i="1"/>
  <c r="H220" i="1" s="1"/>
  <c r="H219" i="1"/>
  <c r="H218" i="1"/>
  <c r="F217" i="1"/>
  <c r="H217" i="1" s="1"/>
  <c r="F216" i="1"/>
  <c r="H215" i="1"/>
  <c r="G214" i="1"/>
  <c r="H214" i="1" s="1"/>
  <c r="F214" i="1"/>
  <c r="H213" i="1"/>
  <c r="H212" i="1"/>
  <c r="H211" i="1"/>
  <c r="H210" i="1"/>
  <c r="H209" i="1"/>
  <c r="G208" i="1"/>
  <c r="F208" i="1"/>
  <c r="H207" i="1"/>
  <c r="H206" i="1"/>
  <c r="H205" i="1"/>
  <c r="G204" i="1"/>
  <c r="F204" i="1"/>
  <c r="H195" i="1"/>
  <c r="F194" i="1"/>
  <c r="H194" i="1" s="1"/>
  <c r="H193" i="1"/>
  <c r="H192" i="1"/>
  <c r="G191" i="1"/>
  <c r="F191" i="1"/>
  <c r="H190" i="1"/>
  <c r="H189" i="1"/>
  <c r="G188" i="1"/>
  <c r="G187" i="1" s="1"/>
  <c r="G185" i="1" s="1"/>
  <c r="G184" i="1" s="1"/>
  <c r="G182" i="1" s="1"/>
  <c r="G181" i="1" s="1"/>
  <c r="F188" i="1"/>
  <c r="G164" i="1"/>
  <c r="F164" i="1"/>
  <c r="G120" i="1"/>
  <c r="F120" i="1"/>
  <c r="G112" i="1"/>
  <c r="G111" i="1" s="1"/>
  <c r="G108" i="1" s="1"/>
  <c r="G27" i="1" s="1"/>
  <c r="G28" i="1" s="1"/>
  <c r="F112" i="1"/>
  <c r="H110" i="1"/>
  <c r="F109" i="1"/>
  <c r="H109" i="1" s="1"/>
  <c r="H107" i="1"/>
  <c r="H106" i="1" s="1"/>
  <c r="F106" i="1"/>
  <c r="F105" i="1" s="1"/>
  <c r="F26" i="1" s="1"/>
  <c r="H105" i="1"/>
  <c r="H26" i="1" s="1"/>
  <c r="G105" i="1"/>
  <c r="G101" i="1"/>
  <c r="F101" i="1"/>
  <c r="G100" i="1"/>
  <c r="F100" i="1"/>
  <c r="G99" i="1"/>
  <c r="F99" i="1"/>
  <c r="H98" i="1"/>
  <c r="G98" i="1"/>
  <c r="F98" i="1"/>
  <c r="H96" i="1"/>
  <c r="H95" i="1"/>
  <c r="G94" i="1"/>
  <c r="F94" i="1"/>
  <c r="G92" i="1"/>
  <c r="F92" i="1"/>
  <c r="G91" i="1"/>
  <c r="F91" i="1"/>
  <c r="G89" i="1"/>
  <c r="G88" i="1" s="1"/>
  <c r="F89" i="1"/>
  <c r="F88" i="1" s="1"/>
  <c r="G87" i="1"/>
  <c r="F87" i="1"/>
  <c r="G86" i="1"/>
  <c r="G85" i="1"/>
  <c r="G84" i="1" s="1"/>
  <c r="F85" i="1"/>
  <c r="F84" i="1" s="1"/>
  <c r="G83" i="1"/>
  <c r="F83" i="1"/>
  <c r="F81" i="1" s="1"/>
  <c r="G82" i="1"/>
  <c r="F82" i="1"/>
  <c r="G80" i="1"/>
  <c r="F80" i="1"/>
  <c r="H79" i="1"/>
  <c r="G78" i="1"/>
  <c r="F78" i="1"/>
  <c r="G77" i="1"/>
  <c r="F77" i="1"/>
  <c r="G76" i="1"/>
  <c r="F76" i="1"/>
  <c r="H76" i="1" s="1"/>
  <c r="G74" i="1"/>
  <c r="F74" i="1"/>
  <c r="H74" i="1" s="1"/>
  <c r="G73" i="1"/>
  <c r="G71" i="1" s="1"/>
  <c r="F73" i="1"/>
  <c r="H73" i="1" s="1"/>
  <c r="G72" i="1"/>
  <c r="F72" i="1"/>
  <c r="H72" i="1" s="1"/>
  <c r="H69" i="1"/>
  <c r="H68" i="1" s="1"/>
  <c r="H67" i="1" s="1"/>
  <c r="H16" i="1" s="1"/>
  <c r="G68" i="1"/>
  <c r="G67" i="1" s="1"/>
  <c r="G16" i="1" s="1"/>
  <c r="F68" i="1"/>
  <c r="F67" i="1" s="1"/>
  <c r="F16" i="1" s="1"/>
  <c r="H66" i="1"/>
  <c r="H65" i="1" s="1"/>
  <c r="G65" i="1"/>
  <c r="F65" i="1"/>
  <c r="F117" i="1" s="1"/>
  <c r="H64" i="1"/>
  <c r="H63" i="1"/>
  <c r="G62" i="1"/>
  <c r="F62" i="1"/>
  <c r="H61" i="1"/>
  <c r="H60" i="1"/>
  <c r="H59" i="1"/>
  <c r="H58" i="1"/>
  <c r="G58" i="1"/>
  <c r="F58" i="1"/>
  <c r="H57" i="1"/>
  <c r="H56" i="1"/>
  <c r="H55" i="1"/>
  <c r="G54" i="1"/>
  <c r="F54" i="1"/>
  <c r="H53" i="1"/>
  <c r="H52" i="1"/>
  <c r="H51" i="1"/>
  <c r="H50" i="1"/>
  <c r="H49" i="1"/>
  <c r="H48" i="1" s="1"/>
  <c r="H121" i="1" s="1"/>
  <c r="G48" i="1"/>
  <c r="G121" i="1" s="1"/>
  <c r="F48" i="1"/>
  <c r="F121" i="1" s="1"/>
  <c r="H47" i="1"/>
  <c r="H46" i="1"/>
  <c r="H45" i="1"/>
  <c r="G44" i="1"/>
  <c r="G43" i="1" s="1"/>
  <c r="G15" i="1" s="1"/>
  <c r="F44" i="1"/>
  <c r="G26" i="1"/>
  <c r="G90" i="1" l="1"/>
  <c r="H309" i="1"/>
  <c r="H306" i="1" s="1"/>
  <c r="H302" i="1" s="1"/>
  <c r="H303" i="1" s="1"/>
  <c r="H367" i="1"/>
  <c r="H366" i="1" s="1"/>
  <c r="H362" i="1" s="1"/>
  <c r="H363" i="1" s="1"/>
  <c r="H423" i="1"/>
  <c r="H422" i="1" s="1"/>
  <c r="H419" i="1" s="1"/>
  <c r="H420" i="1" s="1"/>
  <c r="H477" i="1"/>
  <c r="H476" i="1" s="1"/>
  <c r="H508" i="1"/>
  <c r="H507" i="1" s="1"/>
  <c r="H555" i="1"/>
  <c r="H554" i="1" s="1"/>
  <c r="H550" i="1" s="1"/>
  <c r="F625" i="1"/>
  <c r="F161" i="1" s="1"/>
  <c r="H687" i="1"/>
  <c r="H686" i="1" s="1"/>
  <c r="H683" i="1" s="1"/>
  <c r="H684" i="1" s="1"/>
  <c r="G17" i="1"/>
  <c r="F445" i="1"/>
  <c r="F446" i="1" s="1"/>
  <c r="F637" i="1"/>
  <c r="F633" i="1" s="1"/>
  <c r="F634" i="1" s="1"/>
  <c r="F165" i="1" s="1"/>
  <c r="H82" i="1"/>
  <c r="H94" i="1"/>
  <c r="H188" i="1"/>
  <c r="G306" i="1"/>
  <c r="G302" i="1" s="1"/>
  <c r="G303" i="1" s="1"/>
  <c r="G141" i="1" s="1"/>
  <c r="F544" i="1"/>
  <c r="F541" i="1" s="1"/>
  <c r="F542" i="1" s="1"/>
  <c r="H83" i="1"/>
  <c r="H262" i="1"/>
  <c r="H261" i="1" s="1"/>
  <c r="H258" i="1" s="1"/>
  <c r="H259" i="1" s="1"/>
  <c r="G275" i="1"/>
  <c r="G137" i="1" s="1"/>
  <c r="H474" i="1"/>
  <c r="H473" i="1" s="1"/>
  <c r="H533" i="1"/>
  <c r="H532" i="1" s="1"/>
  <c r="H529" i="1" s="1"/>
  <c r="H530" i="1" s="1"/>
  <c r="F565" i="1"/>
  <c r="F558" i="1" s="1"/>
  <c r="F559" i="1" s="1"/>
  <c r="H619" i="1"/>
  <c r="H618" i="1" s="1"/>
  <c r="H614" i="1" s="1"/>
  <c r="H216" i="1"/>
  <c r="G75" i="1"/>
  <c r="H85" i="1"/>
  <c r="G97" i="1"/>
  <c r="G93" i="1" s="1"/>
  <c r="G19" i="1" s="1"/>
  <c r="G117" i="1"/>
  <c r="G125" i="1" s="1"/>
  <c r="F306" i="1"/>
  <c r="F302" i="1" s="1"/>
  <c r="F303" i="1" s="1"/>
  <c r="G445" i="1"/>
  <c r="G446" i="1" s="1"/>
  <c r="H544" i="1"/>
  <c r="H541" i="1" s="1"/>
  <c r="H542" i="1" s="1"/>
  <c r="H547" i="1"/>
  <c r="H44" i="1"/>
  <c r="H120" i="1"/>
  <c r="H62" i="1"/>
  <c r="H77" i="1"/>
  <c r="H92" i="1"/>
  <c r="H100" i="1"/>
  <c r="G203" i="1"/>
  <c r="G199" i="1" s="1"/>
  <c r="F235" i="1"/>
  <c r="F236" i="1" s="1"/>
  <c r="F138" i="1" s="1"/>
  <c r="G331" i="1"/>
  <c r="H445" i="1"/>
  <c r="H446" i="1" s="1"/>
  <c r="F459" i="1"/>
  <c r="F455" i="1" s="1"/>
  <c r="F456" i="1" s="1"/>
  <c r="H519" i="1"/>
  <c r="H518" i="1" s="1"/>
  <c r="H527" i="1"/>
  <c r="H526" i="1" s="1"/>
  <c r="H523" i="1" s="1"/>
  <c r="H558" i="1"/>
  <c r="H559" i="1" s="1"/>
  <c r="H629" i="1"/>
  <c r="H628" i="1" s="1"/>
  <c r="H624" i="1" s="1"/>
  <c r="H649" i="1"/>
  <c r="H646" i="1" s="1"/>
  <c r="H647" i="1" s="1"/>
  <c r="H667" i="1"/>
  <c r="H666" i="1" s="1"/>
  <c r="H663" i="1" s="1"/>
  <c r="H664" i="1" s="1"/>
  <c r="H164" i="1" s="1"/>
  <c r="F125" i="1"/>
  <c r="G352" i="1"/>
  <c r="G144" i="1" s="1"/>
  <c r="G350" i="1"/>
  <c r="F347" i="1"/>
  <c r="F344" i="1" s="1"/>
  <c r="F345" i="1" s="1"/>
  <c r="H348" i="1"/>
  <c r="H347" i="1" s="1"/>
  <c r="H344" i="1" s="1"/>
  <c r="H345" i="1" s="1"/>
  <c r="H356" i="1"/>
  <c r="H355" i="1" s="1"/>
  <c r="H351" i="1" s="1"/>
  <c r="F355" i="1"/>
  <c r="F351" i="1" s="1"/>
  <c r="H402" i="1"/>
  <c r="H401" i="1" s="1"/>
  <c r="H397" i="1" s="1"/>
  <c r="H398" i="1" s="1"/>
  <c r="H150" i="1" s="1"/>
  <c r="F401" i="1"/>
  <c r="F397" i="1" s="1"/>
  <c r="F398" i="1" s="1"/>
  <c r="F150" i="1" s="1"/>
  <c r="H430" i="1"/>
  <c r="H429" i="1" s="1"/>
  <c r="H425" i="1" s="1"/>
  <c r="H426" i="1" s="1"/>
  <c r="F429" i="1"/>
  <c r="F425" i="1" s="1"/>
  <c r="F426" i="1" s="1"/>
  <c r="H524" i="1"/>
  <c r="H155" i="1" s="1"/>
  <c r="F580" i="1"/>
  <c r="F156" i="1" s="1"/>
  <c r="F578" i="1"/>
  <c r="F43" i="1"/>
  <c r="F15" i="1" s="1"/>
  <c r="F17" i="1" s="1"/>
  <c r="G81" i="1"/>
  <c r="H88" i="1"/>
  <c r="H89" i="1"/>
  <c r="H101" i="1"/>
  <c r="H112" i="1"/>
  <c r="F111" i="1"/>
  <c r="H224" i="1"/>
  <c r="H231" i="1"/>
  <c r="H230" i="1" s="1"/>
  <c r="H226" i="1" s="1"/>
  <c r="H227" i="1" s="1"/>
  <c r="H243" i="1"/>
  <c r="H242" i="1" s="1"/>
  <c r="H235" i="1" s="1"/>
  <c r="H236" i="1" s="1"/>
  <c r="H138" i="1" s="1"/>
  <c r="H249" i="1"/>
  <c r="H248" i="1" s="1"/>
  <c r="H245" i="1" s="1"/>
  <c r="H246" i="1" s="1"/>
  <c r="H279" i="1"/>
  <c r="H278" i="1" s="1"/>
  <c r="H274" i="1" s="1"/>
  <c r="F278" i="1"/>
  <c r="F274" i="1" s="1"/>
  <c r="F291" i="1"/>
  <c r="F288" i="1" s="1"/>
  <c r="H292" i="1"/>
  <c r="H291" i="1" s="1"/>
  <c r="H288" i="1" s="1"/>
  <c r="H322" i="1"/>
  <c r="H321" i="1" s="1"/>
  <c r="H318" i="1" s="1"/>
  <c r="H319" i="1" s="1"/>
  <c r="F321" i="1"/>
  <c r="F318" i="1" s="1"/>
  <c r="F319" i="1" s="1"/>
  <c r="G363" i="1"/>
  <c r="G522" i="1"/>
  <c r="G524" i="1"/>
  <c r="G155" i="1" s="1"/>
  <c r="H625" i="1"/>
  <c r="H161" i="1" s="1"/>
  <c r="H623" i="1"/>
  <c r="G694" i="1"/>
  <c r="H697" i="1"/>
  <c r="H704" i="1"/>
  <c r="H703" i="1" s="1"/>
  <c r="H699" i="1" s="1"/>
  <c r="H700" i="1" s="1"/>
  <c r="F703" i="1"/>
  <c r="F699" i="1" s="1"/>
  <c r="F700" i="1" s="1"/>
  <c r="F75" i="1"/>
  <c r="H80" i="1"/>
  <c r="H191" i="1"/>
  <c r="H187" i="1" s="1"/>
  <c r="H185" i="1" s="1"/>
  <c r="H184" i="1" s="1"/>
  <c r="F187" i="1"/>
  <c r="F185" i="1" s="1"/>
  <c r="F184" i="1" s="1"/>
  <c r="H208" i="1"/>
  <c r="H256" i="1"/>
  <c r="H255" i="1" s="1"/>
  <c r="H252" i="1" s="1"/>
  <c r="H253" i="1" s="1"/>
  <c r="F255" i="1"/>
  <c r="F252" i="1" s="1"/>
  <c r="F253" i="1" s="1"/>
  <c r="H376" i="1"/>
  <c r="H375" i="1" s="1"/>
  <c r="F375" i="1"/>
  <c r="H395" i="1"/>
  <c r="H394" i="1" s="1"/>
  <c r="H391" i="1" s="1"/>
  <c r="H392" i="1" s="1"/>
  <c r="F394" i="1"/>
  <c r="F391" i="1" s="1"/>
  <c r="F392" i="1" s="1"/>
  <c r="H417" i="1"/>
  <c r="H416" i="1" s="1"/>
  <c r="H413" i="1" s="1"/>
  <c r="H414" i="1" s="1"/>
  <c r="H485" i="1"/>
  <c r="F524" i="1"/>
  <c r="F155" i="1" s="1"/>
  <c r="F522" i="1"/>
  <c r="G615" i="1"/>
  <c r="G160" i="1" s="1"/>
  <c r="G613" i="1"/>
  <c r="G623" i="1"/>
  <c r="G625" i="1"/>
  <c r="G161" i="1" s="1"/>
  <c r="H84" i="1"/>
  <c r="H54" i="1"/>
  <c r="F71" i="1"/>
  <c r="H78" i="1"/>
  <c r="H87" i="1"/>
  <c r="F86" i="1"/>
  <c r="H86" i="1" s="1"/>
  <c r="H91" i="1"/>
  <c r="F90" i="1"/>
  <c r="H90" i="1" s="1"/>
  <c r="H99" i="1"/>
  <c r="F97" i="1"/>
  <c r="G183" i="1"/>
  <c r="G135" i="1" s="1"/>
  <c r="H204" i="1"/>
  <c r="F203" i="1"/>
  <c r="F199" i="1" s="1"/>
  <c r="G142" i="1"/>
  <c r="H316" i="1"/>
  <c r="H315" i="1" s="1"/>
  <c r="H312" i="1" s="1"/>
  <c r="H313" i="1" s="1"/>
  <c r="F315" i="1"/>
  <c r="F312" i="1" s="1"/>
  <c r="F313" i="1" s="1"/>
  <c r="H328" i="1"/>
  <c r="H327" i="1" s="1"/>
  <c r="H324" i="1" s="1"/>
  <c r="H325" i="1" s="1"/>
  <c r="F327" i="1"/>
  <c r="F324" i="1" s="1"/>
  <c r="F325" i="1" s="1"/>
  <c r="F333" i="1"/>
  <c r="H333" i="1"/>
  <c r="F363" i="1"/>
  <c r="F380" i="1"/>
  <c r="H381" i="1"/>
  <c r="H380" i="1" s="1"/>
  <c r="H389" i="1"/>
  <c r="H388" i="1" s="1"/>
  <c r="H383" i="1" s="1"/>
  <c r="H384" i="1" s="1"/>
  <c r="F388" i="1"/>
  <c r="F383" i="1" s="1"/>
  <c r="F384" i="1" s="1"/>
  <c r="H573" i="1"/>
  <c r="H572" i="1" s="1"/>
  <c r="H568" i="1" s="1"/>
  <c r="H569" i="1" s="1"/>
  <c r="F572" i="1"/>
  <c r="H578" i="1"/>
  <c r="H580" i="1"/>
  <c r="H156" i="1" s="1"/>
  <c r="H271" i="1"/>
  <c r="H270" i="1" s="1"/>
  <c r="H264" i="1" s="1"/>
  <c r="H265" i="1" s="1"/>
  <c r="F270" i="1"/>
  <c r="F264" i="1" s="1"/>
  <c r="F265" i="1" s="1"/>
  <c r="G287" i="1"/>
  <c r="G286" i="1" s="1"/>
  <c r="H516" i="1"/>
  <c r="H515" i="1" s="1"/>
  <c r="H510" i="1" s="1"/>
  <c r="H511" i="1" s="1"/>
  <c r="G515" i="1"/>
  <c r="G510" i="1" s="1"/>
  <c r="H551" i="1"/>
  <c r="H615" i="1"/>
  <c r="H160" i="1" s="1"/>
  <c r="H613" i="1"/>
  <c r="F495" i="1"/>
  <c r="F488" i="1" s="1"/>
  <c r="H496" i="1"/>
  <c r="H495" i="1" s="1"/>
  <c r="H488" i="1" s="1"/>
  <c r="H504" i="1"/>
  <c r="H503" i="1" s="1"/>
  <c r="H498" i="1" s="1"/>
  <c r="H499" i="1" s="1"/>
  <c r="F503" i="1"/>
  <c r="F498" i="1" s="1"/>
  <c r="F499" i="1" s="1"/>
  <c r="G549" i="1"/>
  <c r="G551" i="1"/>
  <c r="G154" i="1" s="1"/>
  <c r="G578" i="1"/>
  <c r="G580" i="1"/>
  <c r="G156" i="1" s="1"/>
  <c r="F691" i="1"/>
  <c r="F510" i="1"/>
  <c r="F511" i="1" s="1"/>
  <c r="H597" i="1"/>
  <c r="H596" i="1" s="1"/>
  <c r="F596" i="1"/>
  <c r="F589" i="1" s="1"/>
  <c r="H611" i="1"/>
  <c r="H610" i="1" s="1"/>
  <c r="H437" i="1"/>
  <c r="H436" i="1" s="1"/>
  <c r="H432" i="1" s="1"/>
  <c r="H433" i="1" s="1"/>
  <c r="F436" i="1"/>
  <c r="F432" i="1" s="1"/>
  <c r="F433" i="1" s="1"/>
  <c r="G469" i="1"/>
  <c r="G470" i="1" s="1"/>
  <c r="H484" i="1"/>
  <c r="H480" i="1" s="1"/>
  <c r="H481" i="1" s="1"/>
  <c r="F480" i="1"/>
  <c r="F481" i="1" s="1"/>
  <c r="G590" i="1"/>
  <c r="G159" i="1" s="1"/>
  <c r="G588" i="1"/>
  <c r="F613" i="1"/>
  <c r="F615" i="1"/>
  <c r="F160" i="1" s="1"/>
  <c r="H634" i="1"/>
  <c r="H674" i="1"/>
  <c r="H673" i="1" s="1"/>
  <c r="H669" i="1" s="1"/>
  <c r="H670" i="1" s="1"/>
  <c r="H163" i="1" s="1"/>
  <c r="F673" i="1"/>
  <c r="F669" i="1" s="1"/>
  <c r="F670" i="1" s="1"/>
  <c r="F466" i="1"/>
  <c r="F462" i="1" s="1"/>
  <c r="F463" i="1" s="1"/>
  <c r="F575" i="1"/>
  <c r="G643" i="1"/>
  <c r="G640" i="1" s="1"/>
  <c r="G641" i="1" s="1"/>
  <c r="G163" i="1" s="1"/>
  <c r="F649" i="1"/>
  <c r="F646" i="1" s="1"/>
  <c r="F647" i="1" s="1"/>
  <c r="G686" i="1"/>
  <c r="G683" i="1" s="1"/>
  <c r="G684" i="1" s="1"/>
  <c r="G165" i="1" s="1"/>
  <c r="H165" i="1" l="1"/>
  <c r="F141" i="1"/>
  <c r="F140" i="1" s="1"/>
  <c r="H43" i="1"/>
  <c r="H15" i="1" s="1"/>
  <c r="H17" i="1" s="1"/>
  <c r="G330" i="1"/>
  <c r="H469" i="1"/>
  <c r="H470" i="1" s="1"/>
  <c r="F689" i="1"/>
  <c r="G70" i="1"/>
  <c r="G18" i="1" s="1"/>
  <c r="G20" i="1" s="1"/>
  <c r="G21" i="1" s="1"/>
  <c r="H141" i="1"/>
  <c r="G153" i="1"/>
  <c r="H331" i="1"/>
  <c r="H522" i="1"/>
  <c r="G587" i="1"/>
  <c r="G149" i="1"/>
  <c r="G148" i="1" s="1"/>
  <c r="G134" i="1"/>
  <c r="H117" i="1"/>
  <c r="H125" i="1" s="1"/>
  <c r="G198" i="1"/>
  <c r="G197" i="1" s="1"/>
  <c r="G200" i="1"/>
  <c r="G136" i="1" s="1"/>
  <c r="F163" i="1"/>
  <c r="H75" i="1"/>
  <c r="G140" i="1"/>
  <c r="H183" i="1"/>
  <c r="H182" i="1"/>
  <c r="H181" i="1" s="1"/>
  <c r="F632" i="1"/>
  <c r="F200" i="1"/>
  <c r="F136" i="1" s="1"/>
  <c r="F198" i="1"/>
  <c r="H371" i="1"/>
  <c r="G521" i="1"/>
  <c r="G158" i="1"/>
  <c r="G157" i="1" s="1"/>
  <c r="F590" i="1"/>
  <c r="F159" i="1" s="1"/>
  <c r="F158" i="1" s="1"/>
  <c r="F157" i="1" s="1"/>
  <c r="F588" i="1"/>
  <c r="F587" i="1" s="1"/>
  <c r="H489" i="1"/>
  <c r="H147" i="1" s="1"/>
  <c r="H146" i="1" s="1"/>
  <c r="H487" i="1"/>
  <c r="H203" i="1"/>
  <c r="H199" i="1" s="1"/>
  <c r="F182" i="1"/>
  <c r="F181" i="1" s="1"/>
  <c r="F183" i="1"/>
  <c r="F135" i="1" s="1"/>
  <c r="H273" i="1"/>
  <c r="H275" i="1"/>
  <c r="H137" i="1" s="1"/>
  <c r="H287" i="1"/>
  <c r="H286" i="1" s="1"/>
  <c r="H289" i="1"/>
  <c r="H142" i="1" s="1"/>
  <c r="H140" i="1" s="1"/>
  <c r="H81" i="1"/>
  <c r="H145" i="1"/>
  <c r="H589" i="1"/>
  <c r="F166" i="1"/>
  <c r="F487" i="1"/>
  <c r="F489" i="1"/>
  <c r="F147" i="1" s="1"/>
  <c r="F146" i="1" s="1"/>
  <c r="H549" i="1"/>
  <c r="H521" i="1" s="1"/>
  <c r="F149" i="1"/>
  <c r="F145" i="1"/>
  <c r="H71" i="1"/>
  <c r="F70" i="1"/>
  <c r="F18" i="1" s="1"/>
  <c r="G361" i="1"/>
  <c r="H632" i="1"/>
  <c r="G632" i="1"/>
  <c r="H154" i="1"/>
  <c r="H153" i="1" s="1"/>
  <c r="F568" i="1"/>
  <c r="H149" i="1"/>
  <c r="F93" i="1"/>
  <c r="F19" i="1" s="1"/>
  <c r="H97" i="1"/>
  <c r="H93" i="1" s="1"/>
  <c r="H19" i="1" s="1"/>
  <c r="F371" i="1"/>
  <c r="F289" i="1"/>
  <c r="F142" i="1" s="1"/>
  <c r="F287" i="1"/>
  <c r="F286" i="1" s="1"/>
  <c r="F108" i="1"/>
  <c r="F27" i="1" s="1"/>
  <c r="F28" i="1" s="1"/>
  <c r="H111" i="1"/>
  <c r="H108" i="1" s="1"/>
  <c r="H27" i="1" s="1"/>
  <c r="H28" i="1" s="1"/>
  <c r="F352" i="1"/>
  <c r="F144" i="1" s="1"/>
  <c r="F350" i="1"/>
  <c r="F331" i="1"/>
  <c r="G511" i="1"/>
  <c r="G145" i="1" s="1"/>
  <c r="G143" i="1" s="1"/>
  <c r="G487" i="1"/>
  <c r="G690" i="1"/>
  <c r="H694" i="1"/>
  <c r="H690" i="1" s="1"/>
  <c r="F275" i="1"/>
  <c r="F137" i="1" s="1"/>
  <c r="F273" i="1"/>
  <c r="H350" i="1"/>
  <c r="H352" i="1"/>
  <c r="H144" i="1" s="1"/>
  <c r="H143" i="1" l="1"/>
  <c r="H330" i="1"/>
  <c r="F631" i="1"/>
  <c r="F162" i="1"/>
  <c r="F143" i="1"/>
  <c r="H70" i="1"/>
  <c r="H18" i="1" s="1"/>
  <c r="G360" i="1"/>
  <c r="H588" i="1"/>
  <c r="H587" i="1" s="1"/>
  <c r="H590" i="1"/>
  <c r="H159" i="1" s="1"/>
  <c r="H158" i="1" s="1"/>
  <c r="H157" i="1" s="1"/>
  <c r="F197" i="1"/>
  <c r="H689" i="1"/>
  <c r="H631" i="1" s="1"/>
  <c r="H691" i="1"/>
  <c r="H166" i="1" s="1"/>
  <c r="H162" i="1" s="1"/>
  <c r="F134" i="1"/>
  <c r="H135" i="1"/>
  <c r="H198" i="1"/>
  <c r="H197" i="1" s="1"/>
  <c r="H200" i="1"/>
  <c r="H136" i="1" s="1"/>
  <c r="G689" i="1"/>
  <c r="G631" i="1" s="1"/>
  <c r="G691" i="1"/>
  <c r="G166" i="1" s="1"/>
  <c r="G162" i="1" s="1"/>
  <c r="G167" i="1" s="1"/>
  <c r="F20" i="1"/>
  <c r="F21" i="1" s="1"/>
  <c r="F330" i="1"/>
  <c r="F372" i="1"/>
  <c r="F151" i="1" s="1"/>
  <c r="F148" i="1" s="1"/>
  <c r="F361" i="1"/>
  <c r="F360" i="1" s="1"/>
  <c r="F569" i="1"/>
  <c r="F154" i="1" s="1"/>
  <c r="F153" i="1" s="1"/>
  <c r="F549" i="1"/>
  <c r="F521" i="1" s="1"/>
  <c r="H20" i="1"/>
  <c r="H372" i="1"/>
  <c r="H151" i="1" s="1"/>
  <c r="H148" i="1" s="1"/>
  <c r="H361" i="1"/>
  <c r="H360" i="1" s="1"/>
  <c r="H196" i="1" l="1"/>
  <c r="H180" i="1" s="1"/>
  <c r="H21" i="1"/>
  <c r="H134" i="1"/>
  <c r="H167" i="1" s="1"/>
  <c r="G196" i="1"/>
  <c r="G180" i="1" s="1"/>
  <c r="F167" i="1"/>
  <c r="F196" i="1"/>
  <c r="F180" i="1" s="1"/>
</calcChain>
</file>

<file path=xl/sharedStrings.xml><?xml version="1.0" encoding="utf-8"?>
<sst xmlns="http://schemas.openxmlformats.org/spreadsheetml/2006/main" count="787" uniqueCount="337">
  <si>
    <t xml:space="preserve">            Na temelju članka 45.  Zakona o proračunu ("Narodne novine" broj 144/21) i članka 30. Statuta Općine Novo Virje ("Službeni glasnik Koprivničko - križevačke županije" broj 4/21.), Općinsko vijeće na 11. sjedinici održanoj 20. listopada  2022. godine donijelo je</t>
  </si>
  <si>
    <t>II. IZMJENE PRORAČUNA  OPĆINE NOVO VIRJE ZA 2022. GODINU</t>
  </si>
  <si>
    <t>I PROJEKCIJE ZA 2023. I 2024. GODINU</t>
  </si>
  <si>
    <t>I. OPĆI DIO</t>
  </si>
  <si>
    <t>Članak 1.</t>
  </si>
  <si>
    <t>U Proračunu Općine Novo Virje za 2022. godinu i projekcijama za 2023. i 2024. godinu ("Službeni glasnik Koprivničko-križevačke županije" broj 30/21 i 16/22) ( u daljnjem tekstu: Proračun) u članku 1. mijenjaju se:   A. Račun prihoda i rashoda i B. Račun financiranja, kako slijedi:</t>
  </si>
  <si>
    <t>A. RAČUN PRIHODA I RASHODA</t>
  </si>
  <si>
    <t>Proračun za 2022.</t>
  </si>
  <si>
    <t>Povećanje / Smanjenje</t>
  </si>
  <si>
    <t xml:space="preserve">Novi Plan Proračuna za 2022. </t>
  </si>
  <si>
    <t>6) PRIHODI POSLOVANJA</t>
  </si>
  <si>
    <t>7) PRIHODI OD PRODAJE NEFINANCIJSKE IMOVINE</t>
  </si>
  <si>
    <t>UKUPNI PRIHODI</t>
  </si>
  <si>
    <t>3) RASHODI POSLOVANJA</t>
  </si>
  <si>
    <t>4) RASHODI ZA NABAVU NEFINANCIJSKE IMOVINE</t>
  </si>
  <si>
    <t>UKUPNI RASHODI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</si>
  <si>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</si>
  <si>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</si>
  <si>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</si>
  <si>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</si>
  <si>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</si>
  <si>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  IZ PRETHODNIH GODINA                                                                                    2.424.998,13</t>
  </si>
  <si>
    <t>Članak 2.</t>
  </si>
  <si>
    <t xml:space="preserve">            Prihodi i rashodi te primici i izdaci po ekonomskoj klasifikaciji utvrđeni su u Računu prihoda i rashoda i Računu financiranja u Proračunu i projekcijama za 2022. i 2023. godinu,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</si>
  <si>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</si>
  <si>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</si>
  <si>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</si>
  <si>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</si>
  <si>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</si>
  <si>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</si>
  <si>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</si>
  <si>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</si>
  <si>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</si>
  <si>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</si>
  <si>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 (promet nekretnina)</t>
  </si>
  <si>
    <t>Porezi na robu i usluge ( porez na potrošnju)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</si>
  <si>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</si>
  <si>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</si>
  <si>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</si>
  <si>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</si>
  <si>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</si>
  <si>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proračunskim korisnicima iz proračuna koji im nije nadležan</t>
  </si>
  <si>
    <t>Tek.pomoći iz drž.pro.temeljem prijenosa iz EU</t>
  </si>
  <si>
    <t>Prihodi od imovine</t>
  </si>
  <si>
    <t>Prihodi od financijske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</si>
  <si>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</si>
  <si>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</si>
  <si>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</si>
  <si>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</si>
  <si>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</si>
  <si>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</si>
  <si>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</si>
  <si>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</si>
  <si>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Prohodi od donacija</t>
  </si>
  <si>
    <t>Prihodi od prodaje proizvoda i pruženih usluga</t>
  </si>
  <si>
    <t>06</t>
  </si>
  <si>
    <t>Donacije od pravnih i fizičkih osoba izvan općeg proračuna</t>
  </si>
  <si>
    <t>Kazne, upravne mjere i ostali prihodi</t>
  </si>
  <si>
    <t>Ostali prihodi</t>
  </si>
  <si>
    <t>Prihodi od prodaje nefinancijske imovine</t>
  </si>
  <si>
    <t>Prihodi od prodaje materijalne imovine- prirodnih bogatstava</t>
  </si>
  <si>
    <t>07</t>
  </si>
  <si>
    <t>Poljoprivredno zemljište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</si>
  <si>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</si>
  <si>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</si>
  <si>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</si>
  <si>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</si>
  <si>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</si>
  <si>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</si>
  <si>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</si>
  <si>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</si>
  <si>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</si>
  <si>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</si>
  <si>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</si>
  <si>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</si>
  <si>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</si>
  <si>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</si>
  <si>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</si>
  <si>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</si>
  <si>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</si>
  <si>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</si>
  <si>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</si>
  <si>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</si>
  <si>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</si>
  <si>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</si>
  <si>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</si>
  <si>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</si>
  <si>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</si>
  <si>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</si>
  <si>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neproizvedene dugotrajne imovine</t>
  </si>
  <si>
    <t>Materijalna imovina</t>
  </si>
  <si>
    <t>Nematerijalna imovina</t>
  </si>
  <si>
    <t>Rashodi za nabavu proizvedene dugotrajne imovine</t>
  </si>
  <si>
    <t>Građevinski objekti</t>
  </si>
  <si>
    <t>Postrojenja i oprema</t>
  </si>
  <si>
    <t>Prijevozna sredstva</t>
  </si>
  <si>
    <t>Nematerijalna proizvedena imovina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</si>
  <si>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</si>
  <si>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</si>
  <si>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</si>
  <si>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</si>
  <si>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</si>
  <si>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</si>
  <si>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</si>
  <si>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</si>
  <si>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Prihodi i rashodi prema izvorima financiranja</t>
  </si>
  <si>
    <t>Šifre izvora financiranja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</si>
  <si>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</si>
  <si>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</si>
  <si>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</si>
  <si>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</si>
  <si>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</si>
  <si>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</si>
  <si>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</si>
  <si>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Donacije</t>
  </si>
  <si>
    <t>Prihodi od prodaje ili zamjene nef. imovine i naknada s naslova osiguranja</t>
  </si>
  <si>
    <t>08</t>
  </si>
  <si>
    <t>Namjenski primici</t>
  </si>
  <si>
    <t>Ukupno po izvorima:</t>
  </si>
  <si>
    <t>Rashodi prema funkcijskoj klasifikaciji</t>
  </si>
  <si>
    <t>Opis</t>
  </si>
  <si>
    <t>Opće javne usluge</t>
  </si>
  <si>
    <t>011</t>
  </si>
  <si>
    <t>Izvršna i zakonodavna tijela, financijski i fiskalni poslovi, vanjski poslovi</t>
  </si>
  <si>
    <t>013</t>
  </si>
  <si>
    <t>Opće usluge</t>
  </si>
  <si>
    <t>016</t>
  </si>
  <si>
    <t>Opće javne usluge koje nisu drugdje svrstane</t>
  </si>
  <si>
    <t>017</t>
  </si>
  <si>
    <t>Transakcije vezane uz javni dug</t>
  </si>
  <si>
    <t>Obrana</t>
  </si>
  <si>
    <t>Javni red i sigurnost</t>
  </si>
  <si>
    <t>032</t>
  </si>
  <si>
    <t>Usluge protupožarne zaštite</t>
  </si>
  <si>
    <t>036</t>
  </si>
  <si>
    <t>Rashodi za javni red i sigurnost koji nisu drugdje svrstani</t>
  </si>
  <si>
    <t>Ekonomski poslovi</t>
  </si>
  <si>
    <t>042</t>
  </si>
  <si>
    <t>Poljoprivreda, šumarstvo, ribarstvo i lov</t>
  </si>
  <si>
    <t>045</t>
  </si>
  <si>
    <t>Promet</t>
  </si>
  <si>
    <t>Zaštita okoliša</t>
  </si>
  <si>
    <t>051</t>
  </si>
  <si>
    <t>Gospodarenje otpadom</t>
  </si>
  <si>
    <t>Usluge unapređenja stanovanja i zajednice</t>
  </si>
  <si>
    <t>062</t>
  </si>
  <si>
    <t>Razvoj zajednice</t>
  </si>
  <si>
    <t>064</t>
  </si>
  <si>
    <t>Ulična rasvjeta</t>
  </si>
  <si>
    <t>066</t>
  </si>
  <si>
    <t>Rashodi vezani uz stanovanje i kom.pogodnosti koji nisu drugdje svrstani</t>
  </si>
  <si>
    <t>Zdravstvo</t>
  </si>
  <si>
    <t>Rekreacija, kultura i religija</t>
  </si>
  <si>
    <t>081</t>
  </si>
  <si>
    <t>Službe rekreacije i sporta</t>
  </si>
  <si>
    <t>082</t>
  </si>
  <si>
    <t>Službe kulture</t>
  </si>
  <si>
    <t>084</t>
  </si>
  <si>
    <t>Religijske i druge službene zajednice</t>
  </si>
  <si>
    <t>09</t>
  </si>
  <si>
    <t>Obrazovanje</t>
  </si>
  <si>
    <t>091</t>
  </si>
  <si>
    <t>Predškolsko i osnovno obrazovanje</t>
  </si>
  <si>
    <t>0911</t>
  </si>
  <si>
    <t>Predškolsko obrazovanje</t>
  </si>
  <si>
    <t>0912</t>
  </si>
  <si>
    <t>Osnovno obrazovanje</t>
  </si>
  <si>
    <t>092</t>
  </si>
  <si>
    <t>Srednjoškolsko obrazovanje</t>
  </si>
  <si>
    <t>10</t>
  </si>
  <si>
    <t>Socijalna zaštita</t>
  </si>
  <si>
    <t>102</t>
  </si>
  <si>
    <t>Starost</t>
  </si>
  <si>
    <t>104</t>
  </si>
  <si>
    <t>Obitelj i djeca</t>
  </si>
  <si>
    <t>106</t>
  </si>
  <si>
    <t>Stanovanje</t>
  </si>
  <si>
    <t>109</t>
  </si>
  <si>
    <t>Aktivnost soc.zaštite koje nisu nigdje drugdje svrstane</t>
  </si>
  <si>
    <t>UKUPNO:</t>
  </si>
  <si>
    <t>II. POSEBNI DIO</t>
  </si>
  <si>
    <t>Članak 3.</t>
  </si>
  <si>
    <r>
      <t xml:space="preserve">            Rashodi poslovanja i rashodi za nabavu nefinancijske imovine u Proračunu u ukupnoj svoti 12.307.237,13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kuna raspoređuju se po korisnicima i programima u Posebnom dijelu Proračuna, kako slijedi:</t>
    </r>
  </si>
  <si>
    <t>UKUPNO RASHODI I IZDACI</t>
  </si>
  <si>
    <t>RAZDJEL 001 - OPĆINSKI NAČELNIK I OPĆINSKO VIJEĆE</t>
  </si>
  <si>
    <t>GLAVA 00101 - OPĆINSKI NAČELNIK I OPĆINSKO VIJEĆE</t>
  </si>
  <si>
    <t>Funkcijska klasifikacija: 011 Izvršna i zakonodavna tijela</t>
  </si>
  <si>
    <t>Program 1001: Donošenje akata i mjera iz djelokruga predstavničkog i izvršnog tijela</t>
  </si>
  <si>
    <t>A10001:  Predstavnička i izvršna tijela</t>
  </si>
  <si>
    <t>Izvor: 01 Opći prihodi i primici</t>
  </si>
  <si>
    <t>RASHODI POSLOVANJA</t>
  </si>
  <si>
    <t>Plaće - načelnik</t>
  </si>
  <si>
    <t>Tekuće donacije - političke stranke, udruga općina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</si>
  <si>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</si>
  <si>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</si>
  <si>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</si>
  <si>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</si>
  <si>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Funkcijska klasifikacija: 013 Opće usluge</t>
  </si>
  <si>
    <t xml:space="preserve">Izvor: 01 Opći prihodi i primici </t>
  </si>
  <si>
    <t>Izvor  05 Pomoći</t>
  </si>
  <si>
    <t>Plaće</t>
  </si>
  <si>
    <t>RASHODI ZA NABAVU NEFINANCIJSKE IMOVINE</t>
  </si>
  <si>
    <t>Materijalna imovina-prirodna bogatstva</t>
  </si>
  <si>
    <t>RASHODI ZA NABAVU PROIZVEDENE DUGOTRAJNE IMOVINE</t>
  </si>
  <si>
    <t>IZDACI ZA FINANCIJSKU IMOVINU I OTPLATE ZAJMOVA</t>
  </si>
  <si>
    <t>Dionice i udjeli trg.društva u javnom sektoru</t>
  </si>
  <si>
    <t>A100004: Održavanje zgrada za redovno korištenje</t>
  </si>
  <si>
    <t>Izvor 01 Opći prihodi i primici</t>
  </si>
  <si>
    <t>Izvor: 05 Pomoći</t>
  </si>
  <si>
    <t>A100020: Otplata dugoročnog kredita za izgradnju dječjeg vrtića</t>
  </si>
  <si>
    <t xml:space="preserve">Funkcijska klasifikacija: 017 Transakcije vezane uz javni dug </t>
  </si>
  <si>
    <t>Izvor: 05 pomoći</t>
  </si>
  <si>
    <t>Otplata glavnice primljenih kredita i zajmova od trgovačkih društava u javnom sektoru</t>
  </si>
  <si>
    <t>A100005: Održavanje plovila i stočnih vaga za redovno korištenje</t>
  </si>
  <si>
    <t xml:space="preserve">T100004: Strategija, plan i registar imovine </t>
  </si>
  <si>
    <t>Funkcijska klasifikacija: 016 Opće javne usluge koje nisu drugdje svrstane</t>
  </si>
  <si>
    <t>T100007: Održavanje aplikacije komunalne infrastrukture</t>
  </si>
  <si>
    <t>A100056: Transparentnost isplate iz proračuna</t>
  </si>
  <si>
    <t>Program: 1016  Aktivna politika zapošljavanja</t>
  </si>
  <si>
    <t>A100034: Javni radovi općine Novo Virje</t>
  </si>
  <si>
    <t xml:space="preserve">Izvor: 05 Pomoći </t>
  </si>
  <si>
    <t>GLAVA 00202 - CIVILNA I PROTUPOŽARNA ZAŠTITA</t>
  </si>
  <si>
    <t>Program: 1003 Organiziranje i provođenje zaštite i spašavanja</t>
  </si>
  <si>
    <t>A100006: Civilna zaštita</t>
  </si>
  <si>
    <t>Funkcijska klasifikacija: 036 Rashodi za javni red i sigurnost koji nisu drugdje svrstani</t>
  </si>
  <si>
    <t>T100005: Procjena rizika od katastrofa</t>
  </si>
  <si>
    <t>A100007: Protupožarna zaštita</t>
  </si>
  <si>
    <t>Funkcijska klasifikacija: 032  Usluge protupožarne zaštite</t>
  </si>
  <si>
    <t>A100008: Spriječavanje nasilja u obitelji te sajam mogućnosti</t>
  </si>
  <si>
    <t>A100041: Gorska služba spašavanja</t>
  </si>
  <si>
    <t xml:space="preserve">A100038: Zaštita na radu </t>
  </si>
  <si>
    <t>GLAVA 00203 - GOSPODARSKE I KOMUNALNE DJELATNOSTI</t>
  </si>
  <si>
    <t>Program: 1004 Poticanje razvoja gospodarstva</t>
  </si>
  <si>
    <t>A100035: Program zaštite divljači</t>
  </si>
  <si>
    <t>Funkcijska klasifikacija: 042 Poljoprivreda, šumarstvo, ribartstvo i lov</t>
  </si>
  <si>
    <t xml:space="preserve">A100024: Donacije i ostali rashodi </t>
  </si>
  <si>
    <t>A100029: Izmjene i dopune prostornog plana uređenja Općine Novo Virje</t>
  </si>
  <si>
    <t>Program: 1005 Poticanje razvoja poljoprivrede</t>
  </si>
  <si>
    <t xml:space="preserve">A100009: Potpora poljoprivredi </t>
  </si>
  <si>
    <t xml:space="preserve">Subvencije poljoprivrednicima </t>
  </si>
  <si>
    <t>Tekuće donacije - Civilno društvo i LAG Podravina</t>
  </si>
  <si>
    <t>GLAVA 00204 - KOMUNALNA INFRASTRUKTURA</t>
  </si>
  <si>
    <t>Program: 1006 Održavanje komunalne infrastrukture</t>
  </si>
  <si>
    <t>A100011: Održavanje cesta i drugih javnih površina</t>
  </si>
  <si>
    <t>Funkcijska klasifikacija: 045 Promet</t>
  </si>
  <si>
    <t>Izvor: 04 Prihodi za posbne namjene</t>
  </si>
  <si>
    <t>A100012: Održavanje groblja</t>
  </si>
  <si>
    <t>Funkcijska klasifikacija: 066 Rashodi vezani za stanovanje i kom.pogodnosti koji nisu drugdje svrstani</t>
  </si>
  <si>
    <t>Rashodi za za nabavu proizvedene dugotrajne imovine</t>
  </si>
  <si>
    <t>A100036: Imovinsko pravni odnosi za ceste</t>
  </si>
  <si>
    <t>Funkcijska klasifikacija: 062 Razvoj zajednice</t>
  </si>
  <si>
    <t>Izvor: 07 prihodi od prodaje nef.imovine</t>
  </si>
  <si>
    <t>Materijani rashodi</t>
  </si>
  <si>
    <t>A100052: Izgradnja širokopojasne infr.za pristup internetu-sufinanciranje</t>
  </si>
  <si>
    <t>A100013: Javna rasvjeta</t>
  </si>
  <si>
    <t>Funkcijska klasifikacija: 064 Ulična rasvjeta</t>
  </si>
  <si>
    <t>A100014: Komunalne usluge</t>
  </si>
  <si>
    <t>Funkcijska klasifikacija: 051 Gospodarenje otpadom</t>
  </si>
  <si>
    <t xml:space="preserve">K100012: Izgradnja vodnokom. infrastrukture aglomeracije </t>
  </si>
  <si>
    <t>Rashodi za nabavu nefinanc.imovine</t>
  </si>
  <si>
    <t>A100038: Energetski certifikat javne rasvjete</t>
  </si>
  <si>
    <t>A100047: Istražni radovi i plan sanacije odlagalište otpada</t>
  </si>
  <si>
    <t>A100053: Održavanje kanala oborinske odvodnje</t>
  </si>
  <si>
    <t>K100018: Dodatno ulaganje na mostu Pačica</t>
  </si>
  <si>
    <t>K100019: Uređenje okoliša oko škole</t>
  </si>
  <si>
    <t>A100039: Projektna dokumentacija</t>
  </si>
  <si>
    <t>K100014: Asfaltiranje nerazvrstanih cesta-sufinanciranje županija</t>
  </si>
  <si>
    <t xml:space="preserve">Pomoći unutar općeg proračuna </t>
  </si>
  <si>
    <t>K100020-1: Nabava stroja</t>
  </si>
  <si>
    <t xml:space="preserve">Prijevozna sredstava </t>
  </si>
  <si>
    <t>A100057: Uređenje autobusnih stajališta</t>
  </si>
  <si>
    <t>Program: 1007 Izgradnja objekata i uređaja komunalne infrastrukture</t>
  </si>
  <si>
    <t>K100013: Mobilno reciklažno dvorište</t>
  </si>
  <si>
    <t>K100015: Izgradnja mosne vage</t>
  </si>
  <si>
    <t>K100002: Asfaltiranje cesta</t>
  </si>
  <si>
    <t>Ceste-asfaltiranje-</t>
  </si>
  <si>
    <t>GLAVA 00205: DJELATNOST SPORTA, KULTURE I RELIGIJE</t>
  </si>
  <si>
    <t>Program: 1008 Program javnih potreba u kulturi</t>
  </si>
  <si>
    <t>A100002: Dani Općine</t>
  </si>
  <si>
    <t>Funkcijska klasifikacija: 082 Služba kulture</t>
  </si>
  <si>
    <t>A100054: Manifestacija tokom godine- Tamburijada</t>
  </si>
  <si>
    <t xml:space="preserve">A100016: Službe kulture </t>
  </si>
  <si>
    <t>A100017: Usluga Bibliobusa</t>
  </si>
  <si>
    <t>Pomoći dane unutar općeg proračuna</t>
  </si>
  <si>
    <t>Program: 1009 Program javnih potreba u sportu</t>
  </si>
  <si>
    <t xml:space="preserve">A100015: Službe rekreacije i sporta </t>
  </si>
  <si>
    <t>Funkcijska klasifikacija: 081 Službe rekreacije i sporta</t>
  </si>
  <si>
    <t>K100021: Rekreacijski centar</t>
  </si>
  <si>
    <t>K100020: Tribina na nogomentnom igralištu</t>
  </si>
  <si>
    <t>Program: 1010 Program javnih potreba u religiji</t>
  </si>
  <si>
    <t>A100018: Pomoć vjerskoj zajednici</t>
  </si>
  <si>
    <t>Funkcijska klasifikacija: 084 Religijske i druge službe zajednice</t>
  </si>
  <si>
    <t>GLAVA 00206: JAVNE POTREBE U OBRAZOVANJU</t>
  </si>
  <si>
    <t>Program: 1011 Program predškolskog odgoja i obrazovanja</t>
  </si>
  <si>
    <t>A100019: Predškolski odgoj DV "BREGUNICA"</t>
  </si>
  <si>
    <t>Funkcijska klasifikacija: 0911 Predškolsko obrazovanje</t>
  </si>
  <si>
    <t>Proračunski korisnik: 48015 Dječji vrtić "Bregunica"</t>
  </si>
  <si>
    <t>Izvor: 06 Donacije</t>
  </si>
  <si>
    <t>Program: 1012 Osnovno obrazovanje</t>
  </si>
  <si>
    <t>A100021: Osnovno obrazovanje</t>
  </si>
  <si>
    <t>Funkcijska klasifikacija: 0912 Osnovno obrazovanje</t>
  </si>
  <si>
    <t>Pomoći dane u inozemstvo i unutar opće države</t>
  </si>
  <si>
    <t>Pomoći unutar opće države</t>
  </si>
  <si>
    <t>Ostale naknade građanima i kućanstvima</t>
  </si>
  <si>
    <t xml:space="preserve">Program: 1013 program Srednjoškolskog i visokog obrazovanja </t>
  </si>
  <si>
    <t>A100022: Troškovi prijevoza studentima i srednjoškolcima</t>
  </si>
  <si>
    <t>Funkcijska klasifikacija: 092 Srednjoškolsko obrazovanje</t>
  </si>
  <si>
    <t>GLAVA 00207: PROGRAMSKA DJELATNOST SOCIJALNE SKRBI</t>
  </si>
  <si>
    <t>Program: 1014 Socijalna skrb te promicanje prava i interesa osoba s invaliditetom</t>
  </si>
  <si>
    <t>A100010: Bušenje ispod ceste</t>
  </si>
  <si>
    <t>Funkcijska klasifikacija: 106 Stanovanje</t>
  </si>
  <si>
    <t>A100023: Gerontoprogram</t>
  </si>
  <si>
    <t>Funkcijska klasifikacija: 102 Starost</t>
  </si>
  <si>
    <t>A100037: Projekt zaželi</t>
  </si>
  <si>
    <t xml:space="preserve">Doprinosi na plaće </t>
  </si>
  <si>
    <t>A100055: Održavanje javnih površine i rušenje kuća</t>
  </si>
  <si>
    <t>A100025: Darovi za novorođenčad i božićni darovi</t>
  </si>
  <si>
    <t>Funkcijska klasifikacija: 104 Obitelj i djeca</t>
  </si>
  <si>
    <t>A100030: Naknada za troškove stanovanja i naknade umirovljenicima</t>
  </si>
  <si>
    <t>A100056: Pomoć obiteljima</t>
  </si>
  <si>
    <t>A100057: Drva za ogrjev za socijalno ugrožene obitelji</t>
  </si>
  <si>
    <t>Program: 1015 Humanitarna skrb kroz udruge građana</t>
  </si>
  <si>
    <t>A100032: Donacije Crvenom križu</t>
  </si>
  <si>
    <t>Funkcijska klasifikacija: 109 Aktivnosti socijalne zaštite koje nisu drugdje svrstane</t>
  </si>
  <si>
    <t>A100031: Donacije fizičkim osobama ostale donacije</t>
  </si>
  <si>
    <t>Članak 4.</t>
  </si>
  <si>
    <t xml:space="preserve">            Plan razvojnih programa Općine Novo Virje za razdoblje od 2022.- 2024. godine je sastavni dio Proračuna i nalazi se u njegovom prilogu. </t>
  </si>
  <si>
    <t>III. ZAVRŠNA ODREDBA</t>
  </si>
  <si>
    <t>Članak 5.</t>
  </si>
  <si>
    <t xml:space="preserve">            Ove Izmjene i dopune Proračuna stupaju na snagu osmog dana od dana objave u "Službenom glasniku Koprivničko - križevačke županije".</t>
  </si>
  <si>
    <t>OPĆINSKO VIJEĆE</t>
  </si>
  <si>
    <t>OPĆINE NOVO VIRJE</t>
  </si>
  <si>
    <t>KLASA: 400-01/22-01/04</t>
  </si>
  <si>
    <t>URBROJ: 2137-22/22-3</t>
  </si>
  <si>
    <t xml:space="preserve">Novo Virje, 20. listopada 2022.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</si>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</sst>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C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b/>
      <i/>
      <sz val="10"/>
      <name val="Arial"/>
      <family val="2"/>
      <charset val="1"/>
    </font>
    <font>
      <b/>
      <sz val="8"/>
      <color theme="1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sz val="9.5"/>
      <color rgb="FF000000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rgb="FFDDD9C3"/>
      </patternFill>
    </fill>
    <fill>
      <patternFill patternType="solid">
        <fgColor theme="8" tint="0.39997558519241921"/>
        <bgColor rgb="FFC3D69B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rgb="FFDDD9C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5" tint="0.79998168889431442"/>
        <bgColor rgb="FFF2DCDB"/>
      </patternFill>
    </fill>
    <fill>
      <patternFill patternType="solid">
        <fgColor theme="9" tint="0.59999389629810485"/>
        <bgColor rgb="FFFCD5B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2">
    <xf numFmtId="0" fontId="0" fillId="0" borderId="0" xfId="0"/>
    <xf numFmtId="0" fontId="0" fillId="2" borderId="0" xfId="0" applyFill="1"/>
    <xf numFmtId="0" fontId="4" fillId="0" borderId="0" xfId="1" applyFont="1" applyFill="1" applyBorder="1" applyAlignment="1">
      <alignment horizontal="left" wrapText="1"/>
    </xf>
    <xf numFmtId="0" fontId="5" fillId="0" borderId="0" xfId="1" applyFont="1" applyBorder="1" applyAlignment="1">
      <alignment horizontal="center"/>
    </xf>
    <xf numFmtId="0" fontId="5" fillId="0" borderId="0" xfId="1" applyFont="1"/>
    <xf numFmtId="0" fontId="5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wrapText="1"/>
    </xf>
    <xf numFmtId="0" fontId="6" fillId="0" borderId="0" xfId="0" applyFont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1" fillId="2" borderId="0" xfId="0" applyFont="1" applyFill="1"/>
    <xf numFmtId="0" fontId="4" fillId="0" borderId="1" xfId="1" applyFont="1" applyBorder="1" applyAlignment="1">
      <alignment horizontal="left"/>
    </xf>
    <xf numFmtId="4" fontId="4" fillId="0" borderId="1" xfId="1" applyNumberFormat="1" applyFont="1" applyBorder="1"/>
    <xf numFmtId="4" fontId="4" fillId="0" borderId="1" xfId="1" applyNumberFormat="1" applyFont="1" applyFill="1" applyBorder="1"/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4" fontId="5" fillId="0" borderId="1" xfId="1" applyNumberFormat="1" applyFont="1" applyBorder="1"/>
    <xf numFmtId="4" fontId="5" fillId="0" borderId="1" xfId="1" applyNumberFormat="1" applyFont="1" applyFill="1" applyBorder="1"/>
    <xf numFmtId="0" fontId="5" fillId="0" borderId="2" xfId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0" borderId="4" xfId="1" applyFont="1" applyBorder="1" applyAlignment="1">
      <alignment horizontal="center" wrapText="1"/>
    </xf>
    <xf numFmtId="0" fontId="5" fillId="0" borderId="1" xfId="1" applyFont="1" applyBorder="1" applyAlignment="1">
      <alignment horizontal="left"/>
    </xf>
    <xf numFmtId="0" fontId="0" fillId="0" borderId="0" xfId="0" applyFont="1"/>
    <xf numFmtId="0" fontId="7" fillId="0" borderId="0" xfId="0" applyFont="1"/>
    <xf numFmtId="0" fontId="7" fillId="0" borderId="0" xfId="0" applyFont="1" applyFill="1"/>
    <xf numFmtId="4" fontId="5" fillId="0" borderId="0" xfId="1" applyNumberFormat="1" applyFont="1"/>
    <xf numFmtId="0" fontId="5" fillId="0" borderId="0" xfId="1" applyFont="1" applyBorder="1" applyAlignment="1">
      <alignment horizontal="left"/>
    </xf>
    <xf numFmtId="0" fontId="0" fillId="0" borderId="1" xfId="0" applyBorder="1"/>
    <xf numFmtId="0" fontId="5" fillId="0" borderId="1" xfId="1" applyFont="1" applyBorder="1" applyAlignment="1"/>
    <xf numFmtId="0" fontId="3" fillId="0" borderId="1" xfId="0" applyFont="1" applyFill="1" applyBorder="1"/>
    <xf numFmtId="0" fontId="4" fillId="0" borderId="0" xfId="1" applyFont="1"/>
    <xf numFmtId="0" fontId="8" fillId="0" borderId="5" xfId="0" applyFont="1" applyBorder="1" applyAlignment="1">
      <alignment horizontal="center" vertical="center" textRotation="90" shrinkToFit="1"/>
    </xf>
    <xf numFmtId="0" fontId="4" fillId="0" borderId="5" xfId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 shrinkToFit="1"/>
    </xf>
    <xf numFmtId="0" fontId="4" fillId="0" borderId="1" xfId="1" applyFont="1" applyBorder="1"/>
    <xf numFmtId="0" fontId="4" fillId="0" borderId="6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shrinkToFit="1"/>
    </xf>
    <xf numFmtId="0" fontId="6" fillId="3" borderId="1" xfId="0" applyFont="1" applyFill="1" applyBorder="1"/>
    <xf numFmtId="4" fontId="5" fillId="3" borderId="1" xfId="0" applyNumberFormat="1" applyFont="1" applyFill="1" applyBorder="1"/>
    <xf numFmtId="0" fontId="0" fillId="0" borderId="1" xfId="0" applyBorder="1"/>
    <xf numFmtId="0" fontId="6" fillId="0" borderId="1" xfId="0" applyFont="1" applyBorder="1"/>
    <xf numFmtId="4" fontId="5" fillId="0" borderId="1" xfId="0" applyNumberFormat="1" applyFont="1" applyBorder="1"/>
    <xf numFmtId="4" fontId="5" fillId="0" borderId="1" xfId="0" applyNumberFormat="1" applyFont="1" applyFill="1" applyBorder="1"/>
    <xf numFmtId="49" fontId="10" fillId="0" borderId="1" xfId="0" applyNumberFormat="1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4" fontId="4" fillId="0" borderId="1" xfId="0" applyNumberFormat="1" applyFont="1" applyBorder="1"/>
    <xf numFmtId="4" fontId="4" fillId="0" borderId="1" xfId="0" applyNumberFormat="1" applyFont="1" applyFill="1" applyBorder="1"/>
    <xf numFmtId="0" fontId="6" fillId="0" borderId="1" xfId="0" applyFont="1" applyBorder="1" applyAlignment="1">
      <alignment horizontal="left" wrapText="1"/>
    </xf>
    <xf numFmtId="0" fontId="9" fillId="0" borderId="1" xfId="0" applyFont="1" applyBorder="1" applyAlignment="1">
      <alignment shrinkToFit="1"/>
    </xf>
    <xf numFmtId="0" fontId="6" fillId="0" borderId="1" xfId="0" applyFont="1" applyBorder="1" applyAlignment="1">
      <alignment wrapText="1"/>
    </xf>
    <xf numFmtId="4" fontId="11" fillId="0" borderId="1" xfId="0" applyNumberFormat="1" applyFont="1" applyFill="1" applyBorder="1"/>
    <xf numFmtId="49" fontId="10" fillId="3" borderId="1" xfId="0" applyNumberFormat="1" applyFont="1" applyFill="1" applyBorder="1"/>
    <xf numFmtId="0" fontId="0" fillId="3" borderId="1" xfId="0" applyFill="1" applyBorder="1"/>
    <xf numFmtId="0" fontId="10" fillId="0" borderId="1" xfId="0" applyFont="1" applyBorder="1"/>
    <xf numFmtId="49" fontId="10" fillId="0" borderId="1" xfId="0" applyNumberFormat="1" applyFont="1" applyBorder="1" applyAlignment="1">
      <alignment wrapText="1"/>
    </xf>
    <xf numFmtId="0" fontId="6" fillId="3" borderId="1" xfId="0" applyFont="1" applyFill="1" applyBorder="1" applyAlignment="1">
      <alignment wrapText="1"/>
    </xf>
    <xf numFmtId="49" fontId="10" fillId="0" borderId="0" xfId="0" applyNumberFormat="1" applyFont="1" applyBorder="1"/>
    <xf numFmtId="0" fontId="9" fillId="0" borderId="0" xfId="0" applyFont="1" applyBorder="1"/>
    <xf numFmtId="4" fontId="4" fillId="0" borderId="0" xfId="0" applyNumberFormat="1" applyFont="1" applyBorder="1"/>
    <xf numFmtId="4" fontId="11" fillId="0" borderId="0" xfId="0" applyNumberFormat="1" applyFont="1" applyFill="1" applyBorder="1"/>
    <xf numFmtId="4" fontId="11" fillId="0" borderId="0" xfId="0" applyNumberFormat="1" applyFont="1" applyBorder="1"/>
    <xf numFmtId="0" fontId="0" fillId="0" borderId="0" xfId="0" applyFill="1"/>
    <xf numFmtId="0" fontId="0" fillId="0" borderId="0" xfId="0" applyFont="1" applyFill="1"/>
    <xf numFmtId="0" fontId="10" fillId="4" borderId="1" xfId="0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wrapText="1"/>
    </xf>
    <xf numFmtId="4" fontId="5" fillId="4" borderId="1" xfId="0" applyNumberFormat="1" applyFont="1" applyFill="1" applyBorder="1"/>
    <xf numFmtId="0" fontId="0" fillId="4" borderId="1" xfId="0" applyFill="1" applyBorder="1"/>
    <xf numFmtId="0" fontId="6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3" fillId="0" borderId="0" xfId="0" applyFont="1" applyAlignment="1">
      <alignment horizontal="left"/>
    </xf>
    <xf numFmtId="4" fontId="9" fillId="0" borderId="0" xfId="0" applyNumberFormat="1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49" fontId="9" fillId="0" borderId="1" xfId="0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left"/>
    </xf>
    <xf numFmtId="0" fontId="0" fillId="0" borderId="0" xfId="0" applyBorder="1"/>
    <xf numFmtId="0" fontId="9" fillId="0" borderId="0" xfId="0" applyFont="1" applyBorder="1" applyAlignment="1">
      <alignment horizontal="left"/>
    </xf>
    <xf numFmtId="4" fontId="4" fillId="0" borderId="0" xfId="0" applyNumberFormat="1" applyFont="1" applyFill="1" applyBorder="1"/>
    <xf numFmtId="0" fontId="3" fillId="0" borderId="0" xfId="0" applyFont="1" applyBorder="1" applyAlignment="1">
      <alignment horizontal="left"/>
    </xf>
    <xf numFmtId="4" fontId="9" fillId="0" borderId="0" xfId="0" applyNumberFormat="1" applyFont="1" applyFill="1" applyBorder="1"/>
    <xf numFmtId="0" fontId="4" fillId="0" borderId="5" xfId="0" applyFont="1" applyFill="1" applyBorder="1" applyAlignment="1"/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4" fillId="0" borderId="6" xfId="0" applyFont="1" applyFill="1" applyBorder="1" applyAlignment="1"/>
    <xf numFmtId="0" fontId="5" fillId="0" borderId="12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49" fontId="5" fillId="5" borderId="1" xfId="0" applyNumberFormat="1" applyFont="1" applyFill="1" applyBorder="1" applyAlignment="1">
      <alignment horizontal="center" shrinkToFit="1"/>
    </xf>
    <xf numFmtId="0" fontId="5" fillId="5" borderId="1" xfId="0" applyNumberFormat="1" applyFont="1" applyFill="1" applyBorder="1" applyAlignment="1">
      <alignment horizontal="left"/>
    </xf>
    <xf numFmtId="0" fontId="5" fillId="5" borderId="1" xfId="0" applyFont="1" applyFill="1" applyBorder="1" applyAlignment="1">
      <alignment horizontal="left"/>
    </xf>
    <xf numFmtId="4" fontId="5" fillId="5" borderId="1" xfId="0" applyNumberFormat="1" applyFont="1" applyFill="1" applyBorder="1" applyAlignment="1">
      <alignment horizontal="right"/>
    </xf>
    <xf numFmtId="49" fontId="12" fillId="0" borderId="1" xfId="0" applyNumberFormat="1" applyFont="1" applyFill="1" applyBorder="1" applyAlignment="1">
      <alignment horizontal="center" shrinkToFit="1"/>
    </xf>
    <xf numFmtId="0" fontId="12" fillId="0" borderId="2" xfId="0" applyNumberFormat="1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/>
    </xf>
    <xf numFmtId="4" fontId="12" fillId="0" borderId="1" xfId="0" applyNumberFormat="1" applyFont="1" applyFill="1" applyBorder="1" applyAlignment="1">
      <alignment horizontal="right"/>
    </xf>
    <xf numFmtId="0" fontId="12" fillId="0" borderId="3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left"/>
    </xf>
    <xf numFmtId="0" fontId="5" fillId="5" borderId="1" xfId="0" applyNumberFormat="1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 wrapText="1"/>
    </xf>
    <xf numFmtId="4" fontId="13" fillId="5" borderId="1" xfId="0" applyNumberFormat="1" applyFont="1" applyFill="1" applyBorder="1" applyAlignment="1">
      <alignment horizontal="right"/>
    </xf>
    <xf numFmtId="0" fontId="12" fillId="0" borderId="2" xfId="0" applyNumberFormat="1" applyFont="1" applyFill="1" applyBorder="1" applyAlignment="1">
      <alignment horizontal="left" wrapText="1"/>
    </xf>
    <xf numFmtId="0" fontId="12" fillId="0" borderId="3" xfId="0" applyNumberFormat="1" applyFont="1" applyFill="1" applyBorder="1" applyAlignment="1">
      <alignment horizontal="left" wrapText="1"/>
    </xf>
    <xf numFmtId="0" fontId="12" fillId="0" borderId="4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center" shrinkToFit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3" xfId="0" applyNumberFormat="1" applyFont="1" applyFill="1" applyBorder="1" applyAlignment="1">
      <alignment horizontal="left" wrapText="1"/>
    </xf>
    <xf numFmtId="0" fontId="4" fillId="0" borderId="4" xfId="0" applyNumberFormat="1" applyFont="1" applyFill="1" applyBorder="1" applyAlignment="1">
      <alignment horizontal="left" wrapText="1"/>
    </xf>
    <xf numFmtId="4" fontId="4" fillId="0" borderId="1" xfId="0" applyNumberFormat="1" applyFont="1" applyFill="1" applyBorder="1" applyAlignment="1">
      <alignment horizontal="right"/>
    </xf>
    <xf numFmtId="49" fontId="5" fillId="5" borderId="1" xfId="0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left" wrapText="1"/>
    </xf>
    <xf numFmtId="0" fontId="12" fillId="0" borderId="4" xfId="0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left" wrapText="1"/>
    </xf>
    <xf numFmtId="0" fontId="5" fillId="0" borderId="3" xfId="0" applyNumberFormat="1" applyFont="1" applyFill="1" applyBorder="1" applyAlignment="1">
      <alignment horizontal="left" wrapText="1"/>
    </xf>
    <xf numFmtId="0" fontId="5" fillId="0" borderId="4" xfId="0" applyNumberFormat="1" applyFont="1" applyFill="1" applyBorder="1" applyAlignment="1">
      <alignment horizontal="left" wrapText="1"/>
    </xf>
    <xf numFmtId="4" fontId="5" fillId="0" borderId="1" xfId="0" applyNumberFormat="1" applyFont="1" applyFill="1" applyBorder="1" applyAlignment="1">
      <alignment horizontal="right"/>
    </xf>
    <xf numFmtId="49" fontId="14" fillId="0" borderId="1" xfId="0" applyNumberFormat="1" applyFont="1" applyFill="1" applyBorder="1" applyAlignment="1">
      <alignment horizontal="center"/>
    </xf>
    <xf numFmtId="0" fontId="14" fillId="0" borderId="2" xfId="0" applyNumberFormat="1" applyFont="1" applyFill="1" applyBorder="1" applyAlignment="1">
      <alignment horizontal="left" wrapText="1"/>
    </xf>
    <xf numFmtId="0" fontId="14" fillId="0" borderId="3" xfId="0" applyNumberFormat="1" applyFont="1" applyFill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7" fillId="2" borderId="0" xfId="0" applyFont="1" applyFill="1"/>
    <xf numFmtId="0" fontId="4" fillId="2" borderId="0" xfId="0" applyFont="1" applyFill="1" applyBorder="1" applyAlignment="1">
      <alignment horizontal="left" wrapText="1"/>
    </xf>
    <xf numFmtId="0" fontId="5" fillId="6" borderId="2" xfId="1" applyFont="1" applyFill="1" applyBorder="1" applyAlignment="1">
      <alignment horizontal="left"/>
    </xf>
    <xf numFmtId="0" fontId="5" fillId="6" borderId="3" xfId="1" applyFont="1" applyFill="1" applyBorder="1" applyAlignment="1">
      <alignment horizontal="left"/>
    </xf>
    <xf numFmtId="0" fontId="5" fillId="6" borderId="4" xfId="1" applyFont="1" applyFill="1" applyBorder="1" applyAlignment="1">
      <alignment horizontal="left"/>
    </xf>
    <xf numFmtId="4" fontId="5" fillId="6" borderId="1" xfId="1" applyNumberFormat="1" applyFont="1" applyFill="1" applyBorder="1" applyAlignment="1">
      <alignment horizontal="right"/>
    </xf>
    <xf numFmtId="0" fontId="5" fillId="7" borderId="2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left" vertical="center" wrapText="1"/>
    </xf>
    <xf numFmtId="4" fontId="6" fillId="7" borderId="1" xfId="0" applyNumberFormat="1" applyFont="1" applyFill="1" applyBorder="1"/>
    <xf numFmtId="0" fontId="15" fillId="8" borderId="2" xfId="0" applyFont="1" applyFill="1" applyBorder="1" applyAlignment="1">
      <alignment horizontal="left" vertical="center" wrapText="1"/>
    </xf>
    <xf numFmtId="0" fontId="15" fillId="8" borderId="3" xfId="0" applyFont="1" applyFill="1" applyBorder="1" applyAlignment="1">
      <alignment horizontal="left" vertical="center" wrapText="1"/>
    </xf>
    <xf numFmtId="0" fontId="15" fillId="8" borderId="4" xfId="0" applyFont="1" applyFill="1" applyBorder="1" applyAlignment="1">
      <alignment horizontal="left" vertical="center" wrapText="1"/>
    </xf>
    <xf numFmtId="4" fontId="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5" fillId="9" borderId="2" xfId="0" applyFont="1" applyFill="1" applyBorder="1" applyAlignment="1">
      <alignment horizontal="left" vertical="center" wrapText="1"/>
    </xf>
    <xf numFmtId="0" fontId="15" fillId="9" borderId="3" xfId="0" applyFont="1" applyFill="1" applyBorder="1" applyAlignment="1">
      <alignment horizontal="left" vertical="center" wrapText="1"/>
    </xf>
    <xf numFmtId="0" fontId="15" fillId="9" borderId="4" xfId="0" applyFont="1" applyFill="1" applyBorder="1" applyAlignment="1">
      <alignment horizontal="left" vertical="center" wrapText="1"/>
    </xf>
    <xf numFmtId="4" fontId="6" fillId="9" borderId="1" xfId="0" applyNumberFormat="1" applyFont="1" applyFill="1" applyBorder="1" applyAlignment="1">
      <alignment vertical="center"/>
    </xf>
    <xf numFmtId="0" fontId="15" fillId="10" borderId="2" xfId="0" applyFont="1" applyFill="1" applyBorder="1" applyAlignment="1">
      <alignment horizontal="left" vertical="center" wrapText="1"/>
    </xf>
    <xf numFmtId="0" fontId="15" fillId="10" borderId="3" xfId="0" applyFont="1" applyFill="1" applyBorder="1" applyAlignment="1">
      <alignment horizontal="left" vertical="center" wrapText="1"/>
    </xf>
    <xf numFmtId="0" fontId="15" fillId="10" borderId="4" xfId="0" applyFont="1" applyFill="1" applyBorder="1" applyAlignment="1">
      <alignment horizontal="left" vertical="center" wrapText="1"/>
    </xf>
    <xf numFmtId="4" fontId="6" fillId="10" borderId="1" xfId="0" applyNumberFormat="1" applyFont="1" applyFill="1" applyBorder="1" applyAlignment="1">
      <alignment vertical="center"/>
    </xf>
    <xf numFmtId="0" fontId="16" fillId="11" borderId="2" xfId="0" applyFont="1" applyFill="1" applyBorder="1" applyAlignment="1">
      <alignment horizontal="center"/>
    </xf>
    <xf numFmtId="0" fontId="16" fillId="11" borderId="3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4" fontId="17" fillId="11" borderId="1" xfId="0" applyNumberFormat="1" applyFont="1" applyFill="1" applyBorder="1"/>
    <xf numFmtId="4" fontId="6" fillId="11" borderId="1" xfId="0" applyNumberFormat="1" applyFont="1" applyFill="1" applyBorder="1"/>
    <xf numFmtId="0" fontId="5" fillId="0" borderId="1" xfId="0" applyFont="1" applyBorder="1"/>
    <xf numFmtId="4" fontId="6" fillId="0" borderId="1" xfId="0" applyNumberFormat="1" applyFont="1" applyBorder="1"/>
    <xf numFmtId="4" fontId="6" fillId="0" borderId="1" xfId="0" applyNumberFormat="1" applyFont="1" applyFill="1" applyBorder="1"/>
    <xf numFmtId="0" fontId="4" fillId="0" borderId="1" xfId="0" applyFont="1" applyBorder="1"/>
    <xf numFmtId="4" fontId="9" fillId="0" borderId="1" xfId="0" applyNumberFormat="1" applyFont="1" applyBorder="1"/>
    <xf numFmtId="4" fontId="9" fillId="0" borderId="1" xfId="0" applyNumberFormat="1" applyFont="1" applyFill="1" applyBorder="1"/>
    <xf numFmtId="0" fontId="4" fillId="0" borderId="1" xfId="0" applyFont="1" applyBorder="1" applyAlignment="1">
      <alignment shrinkToFit="1"/>
    </xf>
    <xf numFmtId="0" fontId="5" fillId="7" borderId="2" xfId="0" applyFont="1" applyFill="1" applyBorder="1" applyAlignment="1">
      <alignment horizontal="left" wrapText="1"/>
    </xf>
    <xf numFmtId="0" fontId="5" fillId="7" borderId="3" xfId="0" applyFont="1" applyFill="1" applyBorder="1" applyAlignment="1">
      <alignment horizontal="left" wrapText="1"/>
    </xf>
    <xf numFmtId="0" fontId="5" fillId="7" borderId="4" xfId="0" applyFont="1" applyFill="1" applyBorder="1" applyAlignment="1">
      <alignment horizontal="left" wrapText="1"/>
    </xf>
    <xf numFmtId="0" fontId="5" fillId="8" borderId="2" xfId="0" applyFont="1" applyFill="1" applyBorder="1" applyAlignment="1">
      <alignment horizontal="left" vertical="center" wrapText="1"/>
    </xf>
    <xf numFmtId="0" fontId="5" fillId="8" borderId="3" xfId="0" applyFont="1" applyFill="1" applyBorder="1" applyAlignment="1">
      <alignment horizontal="left" vertical="center" wrapText="1"/>
    </xf>
    <xf numFmtId="0" fontId="5" fillId="8" borderId="4" xfId="0" applyFont="1" applyFill="1" applyBorder="1" applyAlignment="1">
      <alignment horizontal="left" vertical="center" wrapText="1"/>
    </xf>
    <xf numFmtId="4" fontId="6" fillId="8" borderId="1" xfId="0" applyNumberFormat="1" applyFont="1" applyFill="1" applyBorder="1"/>
    <xf numFmtId="0" fontId="5" fillId="10" borderId="1" xfId="0" applyFont="1" applyFill="1" applyBorder="1" applyAlignment="1">
      <alignment horizontal="left" wrapText="1"/>
    </xf>
    <xf numFmtId="4" fontId="6" fillId="10" borderId="1" xfId="0" applyNumberFormat="1" applyFont="1" applyFill="1" applyBorder="1"/>
    <xf numFmtId="0" fontId="15" fillId="9" borderId="1" xfId="0" applyFont="1" applyFill="1" applyBorder="1" applyAlignment="1">
      <alignment horizontal="left" vertical="center" wrapText="1"/>
    </xf>
    <xf numFmtId="4" fontId="6" fillId="9" borderId="1" xfId="0" applyNumberFormat="1" applyFont="1" applyFill="1" applyBorder="1"/>
    <xf numFmtId="0" fontId="18" fillId="11" borderId="2" xfId="0" applyFont="1" applyFill="1" applyBorder="1" applyAlignment="1">
      <alignment horizontal="center"/>
    </xf>
    <xf numFmtId="0" fontId="18" fillId="11" borderId="3" xfId="0" applyFont="1" applyFill="1" applyBorder="1" applyAlignment="1">
      <alignment horizontal="center"/>
    </xf>
    <xf numFmtId="0" fontId="18" fillId="11" borderId="4" xfId="0" applyFont="1" applyFill="1" applyBorder="1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4" fillId="0" borderId="7" xfId="0" applyFont="1" applyBorder="1"/>
    <xf numFmtId="0" fontId="3" fillId="0" borderId="1" xfId="0" applyFont="1" applyBorder="1"/>
    <xf numFmtId="4" fontId="9" fillId="11" borderId="1" xfId="0" applyNumberFormat="1" applyFont="1" applyFill="1" applyBorder="1"/>
    <xf numFmtId="0" fontId="15" fillId="0" borderId="1" xfId="0" applyFont="1" applyBorder="1"/>
    <xf numFmtId="0" fontId="5" fillId="12" borderId="1" xfId="0" applyFont="1" applyFill="1" applyBorder="1" applyAlignment="1">
      <alignment horizontal="left" wrapText="1"/>
    </xf>
    <xf numFmtId="4" fontId="6" fillId="12" borderId="1" xfId="0" applyNumberFormat="1" applyFont="1" applyFill="1" applyBorder="1"/>
    <xf numFmtId="0" fontId="18" fillId="11" borderId="2" xfId="0" applyFont="1" applyFill="1" applyBorder="1" applyAlignment="1">
      <alignment horizontal="center" wrapText="1"/>
    </xf>
    <xf numFmtId="0" fontId="18" fillId="11" borderId="3" xfId="0" applyFont="1" applyFill="1" applyBorder="1" applyAlignment="1">
      <alignment horizontal="center" wrapText="1"/>
    </xf>
    <xf numFmtId="0" fontId="18" fillId="11" borderId="4" xfId="0" applyFont="1" applyFill="1" applyBorder="1" applyAlignment="1">
      <alignment horizontal="center" wrapText="1"/>
    </xf>
    <xf numFmtId="4" fontId="19" fillId="11" borderId="1" xfId="0" applyNumberFormat="1" applyFont="1" applyFill="1" applyBorder="1"/>
    <xf numFmtId="0" fontId="15" fillId="0" borderId="5" xfId="0" applyFont="1" applyBorder="1"/>
    <xf numFmtId="0" fontId="4" fillId="0" borderId="5" xfId="0" applyFont="1" applyBorder="1"/>
    <xf numFmtId="0" fontId="16" fillId="11" borderId="1" xfId="0" applyFont="1" applyFill="1" applyBorder="1" applyAlignment="1">
      <alignment horizontal="center" wrapText="1"/>
    </xf>
    <xf numFmtId="0" fontId="5" fillId="0" borderId="7" xfId="0" applyFont="1" applyBorder="1"/>
    <xf numFmtId="0" fontId="5" fillId="10" borderId="2" xfId="0" applyFont="1" applyFill="1" applyBorder="1" applyAlignment="1">
      <alignment horizontal="left" wrapText="1"/>
    </xf>
    <xf numFmtId="0" fontId="5" fillId="10" borderId="3" xfId="0" applyFont="1" applyFill="1" applyBorder="1" applyAlignment="1">
      <alignment horizontal="left" wrapText="1"/>
    </xf>
    <xf numFmtId="0" fontId="5" fillId="10" borderId="4" xfId="0" applyFont="1" applyFill="1" applyBorder="1" applyAlignment="1">
      <alignment horizontal="left" wrapText="1"/>
    </xf>
    <xf numFmtId="0" fontId="18" fillId="11" borderId="1" xfId="0" applyFont="1" applyFill="1" applyBorder="1" applyAlignment="1">
      <alignment horizontal="center" wrapText="1"/>
    </xf>
    <xf numFmtId="0" fontId="6" fillId="8" borderId="1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18" fillId="11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left" vertical="center" wrapText="1"/>
    </xf>
    <xf numFmtId="0" fontId="6" fillId="12" borderId="1" xfId="0" applyFont="1" applyFill="1" applyBorder="1" applyAlignment="1">
      <alignment horizontal="left" wrapText="1"/>
    </xf>
    <xf numFmtId="0" fontId="20" fillId="11" borderId="1" xfId="0" applyFont="1" applyFill="1" applyBorder="1" applyAlignment="1">
      <alignment horizontal="center" wrapText="1"/>
    </xf>
    <xf numFmtId="4" fontId="14" fillId="12" borderId="1" xfId="0" applyNumberFormat="1" applyFont="1" applyFill="1" applyBorder="1"/>
    <xf numFmtId="4" fontId="14" fillId="9" borderId="1" xfId="0" applyNumberFormat="1" applyFont="1" applyFill="1" applyBorder="1"/>
    <xf numFmtId="0" fontId="20" fillId="11" borderId="1" xfId="0" applyFont="1" applyFill="1" applyBorder="1" applyAlignment="1">
      <alignment horizontal="center"/>
    </xf>
    <xf numFmtId="4" fontId="21" fillId="11" borderId="1" xfId="0" applyNumberFormat="1" applyFont="1" applyFill="1" applyBorder="1"/>
    <xf numFmtId="4" fontId="14" fillId="11" borderId="1" xfId="0" applyNumberFormat="1" applyFont="1" applyFill="1" applyBorder="1"/>
    <xf numFmtId="4" fontId="14" fillId="0" borderId="1" xfId="0" applyNumberFormat="1" applyFont="1" applyFill="1" applyBorder="1"/>
    <xf numFmtId="4" fontId="22" fillId="0" borderId="1" xfId="0" applyNumberFormat="1" applyFont="1" applyFill="1" applyBorder="1"/>
    <xf numFmtId="4" fontId="17" fillId="9" borderId="1" xfId="0" applyNumberFormat="1" applyFont="1" applyFill="1" applyBorder="1"/>
    <xf numFmtId="0" fontId="5" fillId="0" borderId="1" xfId="0" applyFont="1" applyFill="1" applyBorder="1" applyAlignment="1">
      <alignment wrapText="1"/>
    </xf>
    <xf numFmtId="0" fontId="23" fillId="12" borderId="1" xfId="0" applyFont="1" applyFill="1" applyBorder="1" applyAlignment="1">
      <alignment horizontal="left" wrapText="1"/>
    </xf>
    <xf numFmtId="4" fontId="24" fillId="12" borderId="1" xfId="0" applyNumberFormat="1" applyFont="1" applyFill="1" applyBorder="1"/>
    <xf numFmtId="4" fontId="24" fillId="9" borderId="1" xfId="0" applyNumberFormat="1" applyFont="1" applyFill="1" applyBorder="1"/>
    <xf numFmtId="0" fontId="25" fillId="11" borderId="1" xfId="0" applyFont="1" applyFill="1" applyBorder="1" applyAlignment="1">
      <alignment horizontal="center" wrapText="1"/>
    </xf>
    <xf numFmtId="4" fontId="26" fillId="11" borderId="1" xfId="0" applyNumberFormat="1" applyFont="1" applyFill="1" applyBorder="1"/>
    <xf numFmtId="4" fontId="27" fillId="11" borderId="1" xfId="0" applyNumberFormat="1" applyFont="1" applyFill="1" applyBorder="1"/>
    <xf numFmtId="4" fontId="28" fillId="11" borderId="1" xfId="0" applyNumberFormat="1" applyFont="1" applyFill="1" applyBorder="1"/>
    <xf numFmtId="4" fontId="22" fillId="11" borderId="1" xfId="0" applyNumberFormat="1" applyFont="1" applyFill="1" applyBorder="1"/>
    <xf numFmtId="0" fontId="23" fillId="0" borderId="1" xfId="0" applyFont="1" applyFill="1" applyBorder="1"/>
    <xf numFmtId="0" fontId="23" fillId="0" borderId="1" xfId="0" applyFont="1" applyFill="1" applyBorder="1" applyAlignment="1">
      <alignment wrapText="1"/>
    </xf>
    <xf numFmtId="4" fontId="24" fillId="0" borderId="1" xfId="0" applyNumberFormat="1" applyFont="1" applyFill="1" applyBorder="1"/>
    <xf numFmtId="0" fontId="29" fillId="0" borderId="1" xfId="0" applyFont="1" applyFill="1" applyBorder="1"/>
    <xf numFmtId="0" fontId="4" fillId="0" borderId="1" xfId="0" applyFont="1" applyFill="1" applyBorder="1"/>
    <xf numFmtId="0" fontId="30" fillId="0" borderId="1" xfId="0" applyFont="1" applyFill="1" applyBorder="1"/>
    <xf numFmtId="4" fontId="6" fillId="13" borderId="1" xfId="0" applyNumberFormat="1" applyFont="1" applyFill="1" applyBorder="1"/>
    <xf numFmtId="0" fontId="31" fillId="0" borderId="0" xfId="0" applyFont="1"/>
    <xf numFmtId="0" fontId="31" fillId="0" borderId="0" xfId="0" applyFont="1" applyFill="1"/>
    <xf numFmtId="0" fontId="0" fillId="0" borderId="0" xfId="0" applyFill="1" applyBorder="1"/>
    <xf numFmtId="0" fontId="5" fillId="12" borderId="1" xfId="0" applyFont="1" applyFill="1" applyBorder="1" applyAlignment="1">
      <alignment horizontal="left" wrapText="1" shrinkToFit="1"/>
    </xf>
    <xf numFmtId="0" fontId="5" fillId="13" borderId="1" xfId="0" applyFont="1" applyFill="1" applyBorder="1" applyAlignment="1">
      <alignment horizontal="left"/>
    </xf>
    <xf numFmtId="4" fontId="5" fillId="12" borderId="1" xfId="0" applyNumberFormat="1" applyFont="1" applyFill="1" applyBorder="1"/>
    <xf numFmtId="4" fontId="5" fillId="9" borderId="1" xfId="0" applyNumberFormat="1" applyFont="1" applyFill="1" applyBorder="1"/>
    <xf numFmtId="4" fontId="16" fillId="11" borderId="1" xfId="0" applyNumberFormat="1" applyFont="1" applyFill="1" applyBorder="1"/>
    <xf numFmtId="0" fontId="5" fillId="12" borderId="1" xfId="0" applyFont="1" applyFill="1" applyBorder="1" applyAlignment="1">
      <alignment horizontal="left"/>
    </xf>
    <xf numFmtId="0" fontId="5" fillId="0" borderId="1" xfId="0" applyFont="1" applyBorder="1" applyAlignment="1">
      <alignment wrapText="1" shrinkToFit="1"/>
    </xf>
    <xf numFmtId="4" fontId="20" fillId="11" borderId="1" xfId="0" applyNumberFormat="1" applyFont="1" applyFill="1" applyBorder="1"/>
    <xf numFmtId="0" fontId="16" fillId="11" borderId="1" xfId="0" applyFont="1" applyFill="1" applyBorder="1" applyAlignment="1">
      <alignment horizontal="center"/>
    </xf>
    <xf numFmtId="0" fontId="16" fillId="14" borderId="1" xfId="0" applyFont="1" applyFill="1" applyBorder="1" applyAlignment="1">
      <alignment horizontal="center" wrapText="1"/>
    </xf>
    <xf numFmtId="4" fontId="17" fillId="14" borderId="1" xfId="0" applyNumberFormat="1" applyFont="1" applyFill="1" applyBorder="1"/>
    <xf numFmtId="4" fontId="9" fillId="12" borderId="1" xfId="0" applyNumberFormat="1" applyFont="1" applyFill="1" applyBorder="1"/>
    <xf numFmtId="4" fontId="9" fillId="9" borderId="1" xfId="0" applyNumberFormat="1" applyFont="1" applyFill="1" applyBorder="1"/>
    <xf numFmtId="0" fontId="5" fillId="10" borderId="2" xfId="0" applyFont="1" applyFill="1" applyBorder="1" applyAlignment="1">
      <alignment horizontal="left" vertical="center" wrapText="1"/>
    </xf>
    <xf numFmtId="0" fontId="5" fillId="10" borderId="3" xfId="0" applyFont="1" applyFill="1" applyBorder="1" applyAlignment="1">
      <alignment horizontal="left" vertical="center" wrapText="1"/>
    </xf>
    <xf numFmtId="0" fontId="5" fillId="10" borderId="4" xfId="0" applyFont="1" applyFill="1" applyBorder="1" applyAlignment="1">
      <alignment horizontal="left" vertical="center" wrapText="1"/>
    </xf>
    <xf numFmtId="0" fontId="20" fillId="11" borderId="1" xfId="0" applyFont="1" applyFill="1" applyBorder="1" applyAlignment="1">
      <alignment horizontal="left" wrapText="1"/>
    </xf>
    <xf numFmtId="0" fontId="5" fillId="10" borderId="1" xfId="0" applyFont="1" applyFill="1" applyBorder="1" applyAlignment="1">
      <alignment horizontal="left" vertical="center"/>
    </xf>
    <xf numFmtId="0" fontId="5" fillId="15" borderId="1" xfId="0" applyFont="1" applyFill="1" applyBorder="1" applyAlignment="1">
      <alignment horizontal="left"/>
    </xf>
    <xf numFmtId="4" fontId="6" fillId="15" borderId="1" xfId="0" applyNumberFormat="1" applyFont="1" applyFill="1" applyBorder="1"/>
    <xf numFmtId="0" fontId="32" fillId="11" borderId="1" xfId="0" applyFont="1" applyFill="1" applyBorder="1" applyAlignment="1">
      <alignment horizontal="center"/>
    </xf>
    <xf numFmtId="0" fontId="33" fillId="0" borderId="1" xfId="0" applyFont="1" applyBorder="1"/>
    <xf numFmtId="0" fontId="34" fillId="0" borderId="1" xfId="0" applyFont="1" applyBorder="1"/>
    <xf numFmtId="4" fontId="9" fillId="2" borderId="1" xfId="0" applyNumberFormat="1" applyFont="1" applyFill="1" applyBorder="1"/>
    <xf numFmtId="4" fontId="35" fillId="11" borderId="1" xfId="0" applyNumberFormat="1" applyFont="1" applyFill="1" applyBorder="1"/>
    <xf numFmtId="4" fontId="14" fillId="2" borderId="1" xfId="0" applyNumberFormat="1" applyFont="1" applyFill="1" applyBorder="1"/>
    <xf numFmtId="0" fontId="4" fillId="2" borderId="1" xfId="0" applyFont="1" applyFill="1" applyBorder="1"/>
    <xf numFmtId="4" fontId="12" fillId="2" borderId="1" xfId="0" applyNumberFormat="1" applyFont="1" applyFill="1" applyBorder="1"/>
    <xf numFmtId="4" fontId="36" fillId="11" borderId="1" xfId="0" applyNumberFormat="1" applyFont="1" applyFill="1" applyBorder="1"/>
    <xf numFmtId="4" fontId="5" fillId="11" borderId="1" xfId="0" applyNumberFormat="1" applyFont="1" applyFill="1" applyBorder="1"/>
    <xf numFmtId="0" fontId="4" fillId="0" borderId="0" xfId="0" applyFont="1" applyBorder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0" applyNumberFormat="1" applyFont="1"/>
    <xf numFmtId="0" fontId="4" fillId="0" borderId="0" xfId="0" applyFont="1" applyBorder="1" applyAlignment="1">
      <alignment horizontal="left" wrapText="1"/>
    </xf>
    <xf numFmtId="0" fontId="0" fillId="2" borderId="0" xfId="0" applyFont="1" applyFill="1"/>
    <xf numFmtId="4" fontId="9" fillId="2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4" fontId="11" fillId="2" borderId="0" xfId="0" applyNumberFormat="1" applyFont="1" applyFill="1"/>
    <xf numFmtId="4" fontId="37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0" fontId="5" fillId="13" borderId="1" xfId="0" applyFont="1" applyFill="1" applyBorder="1" applyAlignment="1">
      <alignment horizontal="left" wrapText="1"/>
    </xf>
    <xf numFmtId="4" fontId="5" fillId="13" borderId="1" xfId="0" applyNumberFormat="1" applyFont="1" applyFill="1" applyBorder="1"/>
    <xf numFmtId="0" fontId="5" fillId="13" borderId="9" xfId="0" applyFont="1" applyFill="1" applyBorder="1" applyAlignment="1">
      <alignment horizontal="left"/>
    </xf>
    <xf numFmtId="0" fontId="5" fillId="13" borderId="10" xfId="0" applyFont="1" applyFill="1" applyBorder="1" applyAlignment="1">
      <alignment horizontal="left"/>
    </xf>
    <xf numFmtId="4" fontId="17" fillId="13" borderId="1" xfId="0" applyNumberFormat="1" applyFont="1" applyFill="1" applyBorder="1"/>
    <xf numFmtId="0" fontId="6" fillId="13" borderId="1" xfId="0" applyFont="1" applyFill="1" applyBorder="1" applyAlignment="1">
      <alignment horizontal="left" wrapText="1"/>
    </xf>
    <xf numFmtId="0" fontId="6" fillId="13" borderId="1" xfId="0" applyFont="1" applyFill="1" applyBorder="1" applyAlignment="1">
      <alignment horizontal="left"/>
    </xf>
    <xf numFmtId="0" fontId="5" fillId="13" borderId="1" xfId="0" applyFont="1" applyFill="1" applyBorder="1" applyAlignment="1">
      <alignment horizontal="left" vertical="center" wrapText="1"/>
    </xf>
    <xf numFmtId="0" fontId="5" fillId="13" borderId="2" xfId="0" applyFont="1" applyFill="1" applyBorder="1" applyAlignment="1">
      <alignment horizontal="left"/>
    </xf>
    <xf numFmtId="0" fontId="5" fillId="13" borderId="3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left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7"/>
  <sheetViews>
    <sheetView tabSelected="1" topLeftCell="A710" workbookViewId="0">
      <selection activeCell="H184" sqref="H184"/>
    </sheetView>
  </sheetViews>
  <sheetFormatPr defaultRowHeight="15" x14ac:dyDescent="0.25"/>
  <cols>
    <col min="1" max="1" width="4.5703125" customWidth="1"/>
    <col min="2" max="2" width="3.28515625" style="28" customWidth="1"/>
    <col min="3" max="3" width="3.7109375" style="28" customWidth="1"/>
    <col min="4" max="4" width="5.28515625" style="28" customWidth="1"/>
    <col min="5" max="5" width="57.42578125" style="28" customWidth="1"/>
    <col min="6" max="6" width="15.7109375" style="28" customWidth="1"/>
    <col min="7" max="7" width="14.5703125" style="28" customWidth="1"/>
    <col min="8" max="8" width="15.42578125" style="28" customWidth="1"/>
  </cols>
  <sheetData>
    <row r="1" spans="1:8" s="1" customFormat="1" ht="36" customHeight="1" x14ac:dyDescent="0.25">
      <c r="B1" s="2" t="s">
        <v>0</v>
      </c>
      <c r="C1" s="2"/>
      <c r="D1" s="2"/>
      <c r="E1" s="2"/>
      <c r="F1" s="2"/>
      <c r="G1" s="2"/>
      <c r="H1" s="2"/>
    </row>
    <row r="2" spans="1:8" x14ac:dyDescent="0.25">
      <c r="B2"/>
      <c r="C2"/>
      <c r="D2"/>
      <c r="E2"/>
      <c r="F2"/>
      <c r="G2"/>
      <c r="H2"/>
    </row>
    <row r="3" spans="1:8" x14ac:dyDescent="0.25">
      <c r="B3" s="3" t="s">
        <v>1</v>
      </c>
      <c r="C3" s="3"/>
      <c r="D3" s="3"/>
      <c r="E3" s="3"/>
      <c r="F3" s="3"/>
      <c r="G3" s="3"/>
      <c r="H3" s="3"/>
    </row>
    <row r="4" spans="1:8" x14ac:dyDescent="0.25">
      <c r="B4" s="3" t="s">
        <v>2</v>
      </c>
      <c r="C4" s="3"/>
      <c r="D4" s="3"/>
      <c r="E4" s="3"/>
      <c r="F4" s="3"/>
      <c r="G4" s="3"/>
      <c r="H4" s="3"/>
    </row>
    <row r="5" spans="1:8" x14ac:dyDescent="0.25">
      <c r="B5" s="4"/>
      <c r="C5" s="4"/>
      <c r="D5" s="4"/>
      <c r="E5" s="4"/>
      <c r="F5" s="4"/>
      <c r="G5"/>
      <c r="H5"/>
    </row>
    <row r="6" spans="1:8" x14ac:dyDescent="0.25">
      <c r="B6" s="5" t="s">
        <v>3</v>
      </c>
      <c r="C6" s="5"/>
      <c r="D6" s="5"/>
      <c r="E6" s="5"/>
      <c r="F6" s="5"/>
      <c r="G6" s="5"/>
      <c r="H6" s="5"/>
    </row>
    <row r="8" spans="1:8" x14ac:dyDescent="0.25">
      <c r="B8" s="6" t="s">
        <v>4</v>
      </c>
      <c r="C8" s="6"/>
      <c r="D8" s="6"/>
      <c r="E8" s="6"/>
      <c r="F8" s="6"/>
      <c r="G8" s="6"/>
      <c r="H8" s="6"/>
    </row>
    <row r="10" spans="1:8" ht="43.5" customHeight="1" x14ac:dyDescent="0.25">
      <c r="B10" s="7" t="s">
        <v>5</v>
      </c>
      <c r="C10" s="7"/>
      <c r="D10" s="7"/>
      <c r="E10" s="7"/>
      <c r="F10" s="7"/>
      <c r="G10" s="7"/>
      <c r="H10" s="7"/>
    </row>
    <row r="11" spans="1:8" ht="10.5" customHeight="1" x14ac:dyDescent="0.25">
      <c r="B11"/>
      <c r="C11"/>
      <c r="D11"/>
      <c r="E11"/>
      <c r="F11"/>
      <c r="G11"/>
      <c r="H11"/>
    </row>
    <row r="12" spans="1:8" ht="18" customHeight="1" x14ac:dyDescent="0.25">
      <c r="B12" s="8" t="s">
        <v>6</v>
      </c>
      <c r="C12"/>
      <c r="D12"/>
      <c r="E12"/>
      <c r="F12"/>
      <c r="G12"/>
      <c r="H12"/>
    </row>
    <row r="13" spans="1:8" ht="18" customHeight="1" x14ac:dyDescent="0.25">
      <c r="B13" s="8"/>
      <c r="C13"/>
      <c r="D13"/>
      <c r="E13"/>
      <c r="F13"/>
      <c r="G13"/>
      <c r="H13"/>
    </row>
    <row r="14" spans="1:8" ht="42.75" customHeight="1" x14ac:dyDescent="0.25">
      <c r="A14" s="9"/>
      <c r="B14" s="9"/>
      <c r="C14" s="9"/>
      <c r="D14" s="9"/>
      <c r="E14" s="9"/>
      <c r="F14" s="10" t="s">
        <v>7</v>
      </c>
      <c r="G14" s="11" t="s">
        <v>8</v>
      </c>
      <c r="H14" s="11" t="s">
        <v>9</v>
      </c>
    </row>
    <row r="15" spans="1:8" x14ac:dyDescent="0.25">
      <c r="A15" s="13" t="s">
        <v>10</v>
      </c>
      <c r="B15" s="13"/>
      <c r="C15" s="13"/>
      <c r="D15" s="13"/>
      <c r="E15" s="13"/>
      <c r="F15" s="14">
        <f>F43</f>
        <v>7009184</v>
      </c>
      <c r="G15" s="15">
        <f>G43</f>
        <v>2910055</v>
      </c>
      <c r="H15" s="15">
        <f>H43</f>
        <v>9919239</v>
      </c>
    </row>
    <row r="16" spans="1:8" x14ac:dyDescent="0.25">
      <c r="A16" s="16" t="s">
        <v>11</v>
      </c>
      <c r="B16" s="17"/>
      <c r="C16" s="17"/>
      <c r="D16" s="17"/>
      <c r="E16" s="18"/>
      <c r="F16" s="14">
        <f>F67</f>
        <v>25000</v>
      </c>
      <c r="G16" s="15">
        <f>G67</f>
        <v>0</v>
      </c>
      <c r="H16" s="15">
        <f>H67</f>
        <v>25000</v>
      </c>
    </row>
    <row r="17" spans="1:8" x14ac:dyDescent="0.25">
      <c r="A17" s="19" t="s">
        <v>12</v>
      </c>
      <c r="B17" s="20"/>
      <c r="C17" s="20"/>
      <c r="D17" s="20"/>
      <c r="E17" s="21"/>
      <c r="F17" s="22">
        <f>SUM(F15:F16)</f>
        <v>7034184</v>
      </c>
      <c r="G17" s="23">
        <f>SUM(G15:G16)</f>
        <v>2910055</v>
      </c>
      <c r="H17" s="23">
        <f>SUM(H15:H16)</f>
        <v>9944239</v>
      </c>
    </row>
    <row r="18" spans="1:8" x14ac:dyDescent="0.25">
      <c r="A18" s="13" t="s">
        <v>13</v>
      </c>
      <c r="B18" s="13"/>
      <c r="C18" s="13"/>
      <c r="D18" s="13"/>
      <c r="E18" s="13"/>
      <c r="F18" s="14">
        <f>F70</f>
        <v>5531172</v>
      </c>
      <c r="G18" s="15">
        <f>G70</f>
        <v>134550</v>
      </c>
      <c r="H18" s="15">
        <f>H70</f>
        <v>5665722</v>
      </c>
    </row>
    <row r="19" spans="1:8" x14ac:dyDescent="0.25">
      <c r="A19" s="13" t="s">
        <v>14</v>
      </c>
      <c r="B19" s="13"/>
      <c r="C19" s="13"/>
      <c r="D19" s="13"/>
      <c r="E19" s="13"/>
      <c r="F19" s="14">
        <f>F93</f>
        <v>3629010.13</v>
      </c>
      <c r="G19" s="15">
        <f>G93</f>
        <v>2775505</v>
      </c>
      <c r="H19" s="15">
        <f>H93</f>
        <v>6404515.1299999999</v>
      </c>
    </row>
    <row r="20" spans="1:8" x14ac:dyDescent="0.25">
      <c r="A20" s="24" t="s">
        <v>15</v>
      </c>
      <c r="B20" s="25"/>
      <c r="C20" s="25"/>
      <c r="D20" s="25"/>
      <c r="E20" s="26"/>
      <c r="F20" s="22">
        <f>SUM(F18:F19)</f>
        <v>9160182.129999999</v>
      </c>
      <c r="G20" s="23">
        <f>SUM(G18:G19)</f>
        <v>2910055</v>
      </c>
      <c r="H20" s="23">
        <f>SUM(H18:H19)</f>
        <v>12070237.129999999</v>
      </c>
    </row>
    <row r="21" spans="1:8" x14ac:dyDescent="0.25">
      <c r="A21" s="27" t="s">
        <v>16</v>
      </c>
      <c r="B21" s="27"/>
      <c r="C21" s="27"/>
      <c r="D21" s="27"/>
      <c r="E21" s="27"/>
      <c r="F21" s="22">
        <f>F17-F20</f>
        <v>-2125998.129999999</v>
      </c>
      <c r="G21" s="23">
        <f>G17-G20</f>
        <v>0</v>
      </c>
      <c r="H21" s="23">
        <f>H17-H20</f>
        <v>-2125998.129999999</v>
      </c>
    </row>
    <row r="22" spans="1:8" x14ac:dyDescent="0.25">
      <c r="F22" s="29"/>
      <c r="G22" s="30"/>
      <c r="H22" s="30"/>
    </row>
    <row r="23" spans="1:8" x14ac:dyDescent="0.25">
      <c r="B23" s="5" t="s">
        <v>17</v>
      </c>
      <c r="C23" s="5"/>
      <c r="D23" s="5"/>
      <c r="E23" s="5"/>
      <c r="F23" s="31"/>
      <c r="G23" s="30"/>
      <c r="H23" s="30"/>
    </row>
    <row r="24" spans="1:8" x14ac:dyDescent="0.25">
      <c r="B24" s="32"/>
      <c r="C24" s="32"/>
      <c r="D24" s="32"/>
      <c r="E24" s="32"/>
      <c r="F24" s="31"/>
      <c r="G24" s="30"/>
      <c r="H24" s="30"/>
    </row>
    <row r="25" spans="1:8" ht="42.75" customHeight="1" x14ac:dyDescent="0.25">
      <c r="A25" s="33"/>
      <c r="B25" s="33"/>
      <c r="C25" s="33"/>
      <c r="D25" s="33"/>
      <c r="E25" s="33"/>
      <c r="F25" s="10" t="s">
        <v>7</v>
      </c>
      <c r="G25" s="11" t="s">
        <v>8</v>
      </c>
      <c r="H25" s="11" t="s">
        <v>9</v>
      </c>
    </row>
    <row r="26" spans="1:8" ht="15" customHeight="1" x14ac:dyDescent="0.25">
      <c r="A26" s="34" t="s">
        <v>18</v>
      </c>
      <c r="B26" s="34"/>
      <c r="C26" s="34"/>
      <c r="D26" s="34"/>
      <c r="E26" s="34"/>
      <c r="F26" s="22">
        <f>F105</f>
        <v>1000</v>
      </c>
      <c r="G26" s="23">
        <f>G105</f>
        <v>0</v>
      </c>
      <c r="H26" s="23">
        <f>H105</f>
        <v>1000</v>
      </c>
    </row>
    <row r="27" spans="1:8" ht="15" customHeight="1" x14ac:dyDescent="0.25">
      <c r="A27" s="27" t="s">
        <v>19</v>
      </c>
      <c r="B27" s="27"/>
      <c r="C27" s="27"/>
      <c r="D27" s="27"/>
      <c r="E27" s="27"/>
      <c r="F27" s="22">
        <f>F108</f>
        <v>300000</v>
      </c>
      <c r="G27" s="23">
        <f>G108</f>
        <v>0</v>
      </c>
      <c r="H27" s="23">
        <f>H108</f>
        <v>300000</v>
      </c>
    </row>
    <row r="28" spans="1:8" x14ac:dyDescent="0.25">
      <c r="A28" s="27" t="s">
        <v>20</v>
      </c>
      <c r="B28" s="27"/>
      <c r="C28" s="27"/>
      <c r="D28" s="27"/>
      <c r="E28" s="27"/>
      <c r="F28" s="22">
        <f>F26-F27</f>
        <v>-299000</v>
      </c>
      <c r="G28" s="23">
        <f>G26-G27</f>
        <v>0</v>
      </c>
      <c r="H28" s="23">
        <f>H26-H27</f>
        <v>-299000</v>
      </c>
    </row>
    <row r="30" spans="1:8" x14ac:dyDescent="0.25">
      <c r="A30" s="35" t="s">
        <v>21</v>
      </c>
      <c r="B30" s="35"/>
      <c r="C30" s="35"/>
      <c r="D30" s="35"/>
      <c r="E30" s="35"/>
      <c r="F30" s="35"/>
      <c r="G30" s="35"/>
      <c r="H30" s="35"/>
    </row>
    <row r="32" spans="1:8" x14ac:dyDescent="0.25">
      <c r="B32" s="6" t="s">
        <v>22</v>
      </c>
      <c r="C32" s="6"/>
      <c r="D32" s="6"/>
      <c r="E32" s="6"/>
      <c r="F32" s="6"/>
      <c r="G32" s="6"/>
      <c r="H32" s="6"/>
    </row>
    <row r="34" spans="1:8" ht="30" customHeight="1" x14ac:dyDescent="0.25">
      <c r="B34" s="7" t="s">
        <v>23</v>
      </c>
      <c r="C34" s="7"/>
      <c r="D34" s="7"/>
      <c r="E34" s="7"/>
      <c r="F34" s="7"/>
      <c r="G34" s="7"/>
      <c r="H34" s="7"/>
    </row>
    <row r="35" spans="1:8" x14ac:dyDescent="0.25">
      <c r="B35"/>
      <c r="C35"/>
      <c r="D35"/>
      <c r="E35"/>
      <c r="F35"/>
      <c r="G35"/>
      <c r="H35"/>
    </row>
    <row r="36" spans="1:8" x14ac:dyDescent="0.25">
      <c r="B36" s="5" t="s">
        <v>24</v>
      </c>
      <c r="C36" s="5"/>
      <c r="D36" s="5"/>
      <c r="E36" s="5"/>
      <c r="F36" s="36"/>
      <c r="G36"/>
      <c r="H36"/>
    </row>
    <row r="38" spans="1:8" ht="15" customHeight="1" x14ac:dyDescent="0.25">
      <c r="A38" s="37" t="s">
        <v>25</v>
      </c>
      <c r="B38" s="13" t="s">
        <v>26</v>
      </c>
      <c r="C38" s="13"/>
      <c r="D38" s="13"/>
      <c r="E38" s="13"/>
      <c r="F38" s="38" t="s">
        <v>7</v>
      </c>
      <c r="G38" s="39" t="s">
        <v>8</v>
      </c>
      <c r="H38" s="39" t="s">
        <v>9</v>
      </c>
    </row>
    <row r="39" spans="1:8" x14ac:dyDescent="0.25">
      <c r="A39" s="40"/>
      <c r="B39" s="41"/>
      <c r="C39" s="13" t="s">
        <v>27</v>
      </c>
      <c r="D39" s="13"/>
      <c r="E39" s="13"/>
      <c r="F39" s="42"/>
      <c r="G39" s="43"/>
      <c r="H39" s="43"/>
    </row>
    <row r="40" spans="1:8" x14ac:dyDescent="0.25">
      <c r="A40" s="40"/>
      <c r="B40" s="41"/>
      <c r="C40" s="41"/>
      <c r="D40" s="13" t="s">
        <v>28</v>
      </c>
      <c r="E40" s="13"/>
      <c r="F40" s="42"/>
      <c r="G40" s="43"/>
      <c r="H40" s="43"/>
    </row>
    <row r="41" spans="1:8" x14ac:dyDescent="0.25">
      <c r="A41" s="40"/>
      <c r="B41" s="41"/>
      <c r="C41" s="41"/>
      <c r="D41" s="41"/>
      <c r="E41" s="44" t="s">
        <v>29</v>
      </c>
      <c r="F41" s="45"/>
      <c r="G41" s="46"/>
      <c r="H41" s="46"/>
    </row>
    <row r="42" spans="1:8" x14ac:dyDescent="0.25">
      <c r="A42" s="40"/>
      <c r="B42" s="44">
        <v>1</v>
      </c>
      <c r="C42" s="44">
        <v>2</v>
      </c>
      <c r="D42" s="44">
        <v>3</v>
      </c>
      <c r="E42" s="44">
        <v>4</v>
      </c>
      <c r="F42" s="44">
        <v>5</v>
      </c>
      <c r="G42" s="44">
        <v>6</v>
      </c>
      <c r="H42" s="44">
        <v>7</v>
      </c>
    </row>
    <row r="43" spans="1:8" x14ac:dyDescent="0.25">
      <c r="A43" s="47"/>
      <c r="B43" s="48">
        <v>6</v>
      </c>
      <c r="C43" s="48"/>
      <c r="D43" s="48"/>
      <c r="E43" s="48" t="s">
        <v>30</v>
      </c>
      <c r="F43" s="49">
        <f>F44+F48+F54+F58+F65+F62</f>
        <v>7009184</v>
      </c>
      <c r="G43" s="49">
        <f>G44+G48+G54+G58+G62+G65</f>
        <v>2910055</v>
      </c>
      <c r="H43" s="49">
        <f>H44+H48+H54+H58+H62+H65</f>
        <v>9919239</v>
      </c>
    </row>
    <row r="44" spans="1:8" x14ac:dyDescent="0.25">
      <c r="A44" s="50"/>
      <c r="B44" s="51"/>
      <c r="C44" s="51">
        <v>61</v>
      </c>
      <c r="D44" s="51"/>
      <c r="E44" s="51" t="s">
        <v>31</v>
      </c>
      <c r="F44" s="52">
        <f>F45+F46+F47</f>
        <v>638000</v>
      </c>
      <c r="G44" s="53">
        <f>G45+G46+G47</f>
        <v>20000</v>
      </c>
      <c r="H44" s="53">
        <f>H45+H46+H47</f>
        <v>658000</v>
      </c>
    </row>
    <row r="45" spans="1:8" x14ac:dyDescent="0.25">
      <c r="A45" s="54" t="s">
        <v>32</v>
      </c>
      <c r="B45" s="55"/>
      <c r="C45" s="55"/>
      <c r="D45" s="55">
        <v>611</v>
      </c>
      <c r="E45" s="56" t="s">
        <v>33</v>
      </c>
      <c r="F45" s="57">
        <v>558000</v>
      </c>
      <c r="G45" s="58"/>
      <c r="H45" s="58">
        <f>F45+G45</f>
        <v>558000</v>
      </c>
    </row>
    <row r="46" spans="1:8" x14ac:dyDescent="0.25">
      <c r="A46" s="54" t="s">
        <v>32</v>
      </c>
      <c r="B46" s="55"/>
      <c r="C46" s="55"/>
      <c r="D46" s="55">
        <v>613</v>
      </c>
      <c r="E46" s="55" t="s">
        <v>34</v>
      </c>
      <c r="F46" s="57">
        <v>70000</v>
      </c>
      <c r="G46" s="58">
        <v>20000</v>
      </c>
      <c r="H46" s="58">
        <f t="shared" ref="H46:H47" si="0">F46+G46</f>
        <v>90000</v>
      </c>
    </row>
    <row r="47" spans="1:8" x14ac:dyDescent="0.25">
      <c r="A47" s="54" t="s">
        <v>32</v>
      </c>
      <c r="B47" s="55"/>
      <c r="C47" s="55"/>
      <c r="D47" s="55">
        <v>614</v>
      </c>
      <c r="E47" s="55" t="s">
        <v>35</v>
      </c>
      <c r="F47" s="57">
        <v>10000</v>
      </c>
      <c r="G47" s="58"/>
      <c r="H47" s="58">
        <f t="shared" si="0"/>
        <v>10000</v>
      </c>
    </row>
    <row r="48" spans="1:8" ht="26.25" x14ac:dyDescent="0.25">
      <c r="A48" s="54"/>
      <c r="B48" s="51"/>
      <c r="C48" s="51">
        <v>63</v>
      </c>
      <c r="D48" s="51"/>
      <c r="E48" s="59" t="s">
        <v>36</v>
      </c>
      <c r="F48" s="52">
        <f>F49+F51+F53+F50+F52</f>
        <v>3467011</v>
      </c>
      <c r="G48" s="53">
        <f>G49+G50+G51+G52+G53</f>
        <v>-471745</v>
      </c>
      <c r="H48" s="53">
        <f>H49+H50+H51+H52+H53</f>
        <v>2995266</v>
      </c>
    </row>
    <row r="49" spans="1:8" x14ac:dyDescent="0.25">
      <c r="A49" s="54" t="s">
        <v>37</v>
      </c>
      <c r="B49" s="55"/>
      <c r="C49" s="55"/>
      <c r="D49" s="55">
        <v>633</v>
      </c>
      <c r="E49" s="55" t="s">
        <v>38</v>
      </c>
      <c r="F49" s="57">
        <v>3082450</v>
      </c>
      <c r="G49" s="58">
        <v>-586450</v>
      </c>
      <c r="H49" s="58">
        <f t="shared" ref="H49:H53" si="1">F49+G49</f>
        <v>2496000</v>
      </c>
    </row>
    <row r="50" spans="1:8" x14ac:dyDescent="0.25">
      <c r="A50" s="54" t="s">
        <v>37</v>
      </c>
      <c r="B50" s="55"/>
      <c r="C50" s="55"/>
      <c r="D50" s="55">
        <v>634</v>
      </c>
      <c r="E50" s="60" t="s">
        <v>39</v>
      </c>
      <c r="F50" s="57">
        <v>34871</v>
      </c>
      <c r="G50" s="58"/>
      <c r="H50" s="58">
        <f t="shared" si="1"/>
        <v>34871</v>
      </c>
    </row>
    <row r="51" spans="1:8" x14ac:dyDescent="0.25">
      <c r="A51" s="54" t="s">
        <v>37</v>
      </c>
      <c r="B51" s="55"/>
      <c r="C51" s="55"/>
      <c r="D51" s="55">
        <v>635</v>
      </c>
      <c r="E51" s="56" t="s">
        <v>40</v>
      </c>
      <c r="F51" s="57">
        <v>40000</v>
      </c>
      <c r="G51" s="58"/>
      <c r="H51" s="58">
        <f t="shared" si="1"/>
        <v>40000</v>
      </c>
    </row>
    <row r="52" spans="1:8" ht="26.25" x14ac:dyDescent="0.25">
      <c r="A52" s="54" t="s">
        <v>37</v>
      </c>
      <c r="B52" s="55"/>
      <c r="C52" s="55"/>
      <c r="D52" s="55">
        <v>636</v>
      </c>
      <c r="E52" s="56" t="s">
        <v>41</v>
      </c>
      <c r="F52" s="57">
        <v>1120</v>
      </c>
      <c r="G52" s="58"/>
      <c r="H52" s="58">
        <f t="shared" si="1"/>
        <v>1120</v>
      </c>
    </row>
    <row r="53" spans="1:8" x14ac:dyDescent="0.25">
      <c r="A53" s="54" t="s">
        <v>37</v>
      </c>
      <c r="B53" s="55"/>
      <c r="C53" s="55"/>
      <c r="D53" s="55">
        <v>638</v>
      </c>
      <c r="E53" s="56" t="s">
        <v>42</v>
      </c>
      <c r="F53" s="57">
        <v>308570</v>
      </c>
      <c r="G53" s="58">
        <v>114705</v>
      </c>
      <c r="H53" s="58">
        <f t="shared" si="1"/>
        <v>423275</v>
      </c>
    </row>
    <row r="54" spans="1:8" x14ac:dyDescent="0.25">
      <c r="A54" s="54"/>
      <c r="B54" s="51"/>
      <c r="C54" s="51">
        <v>64</v>
      </c>
      <c r="D54" s="51"/>
      <c r="E54" s="51" t="s">
        <v>43</v>
      </c>
      <c r="F54" s="52">
        <f>F56+F57+F55</f>
        <v>2441223</v>
      </c>
      <c r="G54" s="53">
        <f>G55+G56+G57</f>
        <v>3286300</v>
      </c>
      <c r="H54" s="53">
        <f>H55+H56+H57</f>
        <v>5727523</v>
      </c>
    </row>
    <row r="55" spans="1:8" x14ac:dyDescent="0.25">
      <c r="A55" s="54" t="s">
        <v>32</v>
      </c>
      <c r="B55" s="51"/>
      <c r="C55" s="51"/>
      <c r="D55" s="55">
        <v>641</v>
      </c>
      <c r="E55" s="55" t="s">
        <v>44</v>
      </c>
      <c r="F55" s="57">
        <v>100</v>
      </c>
      <c r="G55" s="53"/>
      <c r="H55" s="58">
        <f t="shared" ref="H55:H57" si="2">F55+G55</f>
        <v>100</v>
      </c>
    </row>
    <row r="56" spans="1:8" x14ac:dyDescent="0.25">
      <c r="A56" s="54" t="s">
        <v>32</v>
      </c>
      <c r="B56" s="55"/>
      <c r="C56" s="55"/>
      <c r="D56" s="55">
        <v>642</v>
      </c>
      <c r="E56" s="55" t="s">
        <v>45</v>
      </c>
      <c r="F56" s="57">
        <v>2440123</v>
      </c>
      <c r="G56" s="58">
        <v>3286300</v>
      </c>
      <c r="H56" s="58">
        <f t="shared" si="2"/>
        <v>5726423</v>
      </c>
    </row>
    <row r="57" spans="1:8" x14ac:dyDescent="0.25">
      <c r="A57" s="54" t="s">
        <v>32</v>
      </c>
      <c r="B57" s="55"/>
      <c r="C57" s="55"/>
      <c r="D57" s="55">
        <v>643</v>
      </c>
      <c r="E57" s="55" t="s">
        <v>46</v>
      </c>
      <c r="F57" s="57">
        <v>1000</v>
      </c>
      <c r="G57" s="58"/>
      <c r="H57" s="58">
        <f t="shared" si="2"/>
        <v>1000</v>
      </c>
    </row>
    <row r="58" spans="1:8" ht="26.25" x14ac:dyDescent="0.25">
      <c r="A58" s="54"/>
      <c r="B58" s="51"/>
      <c r="C58" s="51">
        <v>65</v>
      </c>
      <c r="D58" s="51"/>
      <c r="E58" s="61" t="s">
        <v>47</v>
      </c>
      <c r="F58" s="52">
        <f>F59+F60+F61</f>
        <v>456250</v>
      </c>
      <c r="G58" s="53">
        <f>G59+G60+G61</f>
        <v>76000</v>
      </c>
      <c r="H58" s="53">
        <f>H59+H60+H61</f>
        <v>532250</v>
      </c>
    </row>
    <row r="59" spans="1:8" x14ac:dyDescent="0.25">
      <c r="A59" s="54" t="s">
        <v>32</v>
      </c>
      <c r="B59" s="55"/>
      <c r="C59" s="55"/>
      <c r="D59" s="55">
        <v>651</v>
      </c>
      <c r="E59" s="55" t="s">
        <v>48</v>
      </c>
      <c r="F59" s="57">
        <v>2000</v>
      </c>
      <c r="G59" s="58"/>
      <c r="H59" s="58">
        <f t="shared" ref="H59:H61" si="3">F59+G59</f>
        <v>2000</v>
      </c>
    </row>
    <row r="60" spans="1:8" x14ac:dyDescent="0.25">
      <c r="A60" s="54" t="s">
        <v>49</v>
      </c>
      <c r="B60" s="55"/>
      <c r="C60" s="55"/>
      <c r="D60" s="55">
        <v>652</v>
      </c>
      <c r="E60" s="55" t="s">
        <v>50</v>
      </c>
      <c r="F60" s="57">
        <v>282250</v>
      </c>
      <c r="G60" s="58">
        <v>63000</v>
      </c>
      <c r="H60" s="58">
        <f t="shared" si="3"/>
        <v>345250</v>
      </c>
    </row>
    <row r="61" spans="1:8" x14ac:dyDescent="0.25">
      <c r="A61" s="54" t="s">
        <v>51</v>
      </c>
      <c r="B61" s="55"/>
      <c r="C61" s="55"/>
      <c r="D61" s="55">
        <v>653</v>
      </c>
      <c r="E61" s="55" t="s">
        <v>52</v>
      </c>
      <c r="F61" s="57">
        <v>172000</v>
      </c>
      <c r="G61" s="58">
        <v>13000</v>
      </c>
      <c r="H61" s="58">
        <f t="shared" si="3"/>
        <v>185000</v>
      </c>
    </row>
    <row r="62" spans="1:8" x14ac:dyDescent="0.25">
      <c r="A62" s="54"/>
      <c r="B62" s="55"/>
      <c r="C62" s="51">
        <v>66</v>
      </c>
      <c r="D62" s="51"/>
      <c r="E62" s="51" t="s">
        <v>53</v>
      </c>
      <c r="F62" s="52">
        <f>F64+F63</f>
        <v>4200</v>
      </c>
      <c r="G62" s="53">
        <f>G63+G64</f>
        <v>0</v>
      </c>
      <c r="H62" s="53">
        <f>H64+H63</f>
        <v>4200</v>
      </c>
    </row>
    <row r="63" spans="1:8" x14ac:dyDescent="0.25">
      <c r="A63" s="54" t="s">
        <v>32</v>
      </c>
      <c r="B63" s="55"/>
      <c r="C63" s="55"/>
      <c r="D63" s="55">
        <v>661</v>
      </c>
      <c r="E63" s="55" t="s">
        <v>54</v>
      </c>
      <c r="F63" s="57">
        <v>4000</v>
      </c>
      <c r="G63" s="58"/>
      <c r="H63" s="58">
        <f>F63+G63</f>
        <v>4000</v>
      </c>
    </row>
    <row r="64" spans="1:8" x14ac:dyDescent="0.25">
      <c r="A64" s="54" t="s">
        <v>55</v>
      </c>
      <c r="B64" s="55"/>
      <c r="C64" s="55"/>
      <c r="D64" s="55">
        <v>663</v>
      </c>
      <c r="E64" s="56" t="s">
        <v>56</v>
      </c>
      <c r="F64" s="57">
        <v>200</v>
      </c>
      <c r="G64" s="62"/>
      <c r="H64" s="58">
        <f>F64+G64</f>
        <v>200</v>
      </c>
    </row>
    <row r="65" spans="1:8" x14ac:dyDescent="0.25">
      <c r="A65" s="54"/>
      <c r="B65" s="55"/>
      <c r="C65" s="51">
        <v>68</v>
      </c>
      <c r="D65" s="51"/>
      <c r="E65" s="51" t="s">
        <v>57</v>
      </c>
      <c r="F65" s="52">
        <f>F66</f>
        <v>2500</v>
      </c>
      <c r="G65" s="53">
        <f>G66</f>
        <v>-500</v>
      </c>
      <c r="H65" s="53">
        <f>H66</f>
        <v>2000</v>
      </c>
    </row>
    <row r="66" spans="1:8" x14ac:dyDescent="0.25">
      <c r="A66" s="54" t="s">
        <v>32</v>
      </c>
      <c r="B66" s="55"/>
      <c r="C66" s="55"/>
      <c r="D66" s="55">
        <v>683</v>
      </c>
      <c r="E66" s="55" t="s">
        <v>58</v>
      </c>
      <c r="F66" s="57">
        <v>2500</v>
      </c>
      <c r="G66" s="58">
        <v>-500</v>
      </c>
      <c r="H66" s="58">
        <f>F66+G66</f>
        <v>2000</v>
      </c>
    </row>
    <row r="67" spans="1:8" x14ac:dyDescent="0.25">
      <c r="A67" s="63"/>
      <c r="B67" s="48">
        <v>7</v>
      </c>
      <c r="C67" s="48"/>
      <c r="D67" s="48"/>
      <c r="E67" s="48" t="s">
        <v>59</v>
      </c>
      <c r="F67" s="49">
        <f t="shared" ref="F67:H68" si="4">F68</f>
        <v>25000</v>
      </c>
      <c r="G67" s="49">
        <f t="shared" si="4"/>
        <v>0</v>
      </c>
      <c r="H67" s="49">
        <f t="shared" si="4"/>
        <v>25000</v>
      </c>
    </row>
    <row r="68" spans="1:8" ht="26.25" x14ac:dyDescent="0.25">
      <c r="A68" s="54"/>
      <c r="B68" s="51"/>
      <c r="C68" s="51">
        <v>71</v>
      </c>
      <c r="D68" s="51"/>
      <c r="E68" s="61" t="s">
        <v>60</v>
      </c>
      <c r="F68" s="52">
        <f t="shared" si="4"/>
        <v>25000</v>
      </c>
      <c r="G68" s="53">
        <f t="shared" si="4"/>
        <v>0</v>
      </c>
      <c r="H68" s="53">
        <f t="shared" si="4"/>
        <v>25000</v>
      </c>
    </row>
    <row r="69" spans="1:8" x14ac:dyDescent="0.25">
      <c r="A69" s="54" t="s">
        <v>61</v>
      </c>
      <c r="B69" s="55"/>
      <c r="C69" s="55"/>
      <c r="D69" s="55">
        <v>711</v>
      </c>
      <c r="E69" s="55" t="s">
        <v>62</v>
      </c>
      <c r="F69" s="57">
        <v>25000</v>
      </c>
      <c r="G69" s="57"/>
      <c r="H69" s="57">
        <f>F69+G69</f>
        <v>25000</v>
      </c>
    </row>
    <row r="70" spans="1:8" x14ac:dyDescent="0.25">
      <c r="A70" s="64"/>
      <c r="B70" s="48">
        <v>3</v>
      </c>
      <c r="C70" s="48"/>
      <c r="D70" s="48"/>
      <c r="E70" s="48" t="s">
        <v>63</v>
      </c>
      <c r="F70" s="49">
        <f>F71+F75+F81+F84+F86+F88+F90</f>
        <v>5531172</v>
      </c>
      <c r="G70" s="49">
        <f t="shared" ref="G70:H70" si="5">G71+G75+G81+G84+G86+G88+G90</f>
        <v>134550</v>
      </c>
      <c r="H70" s="49">
        <f t="shared" si="5"/>
        <v>5665722</v>
      </c>
    </row>
    <row r="71" spans="1:8" x14ac:dyDescent="0.25">
      <c r="A71" s="65"/>
      <c r="B71" s="51"/>
      <c r="C71" s="51">
        <v>31</v>
      </c>
      <c r="D71" s="51"/>
      <c r="E71" s="51" t="s">
        <v>64</v>
      </c>
      <c r="F71" s="52">
        <f>F72+F73+F74</f>
        <v>1395831</v>
      </c>
      <c r="G71" s="53">
        <f>G72+G73+G74</f>
        <v>18200</v>
      </c>
      <c r="H71" s="53">
        <f>F71+G71</f>
        <v>1414031</v>
      </c>
    </row>
    <row r="72" spans="1:8" x14ac:dyDescent="0.25">
      <c r="A72" s="54" t="s">
        <v>65</v>
      </c>
      <c r="B72" s="55"/>
      <c r="C72" s="55"/>
      <c r="D72" s="55">
        <v>311</v>
      </c>
      <c r="E72" s="55" t="s">
        <v>66</v>
      </c>
      <c r="F72" s="57">
        <f>F189+F205+F280+F598+F651</f>
        <v>1162030</v>
      </c>
      <c r="G72" s="58">
        <f>G189+G205+G280+G598+G651</f>
        <v>0</v>
      </c>
      <c r="H72" s="58">
        <f t="shared" ref="H72:H74" si="6">F72+G72</f>
        <v>1162030</v>
      </c>
    </row>
    <row r="73" spans="1:8" x14ac:dyDescent="0.25">
      <c r="A73" s="54" t="s">
        <v>32</v>
      </c>
      <c r="B73" s="55"/>
      <c r="C73" s="55"/>
      <c r="D73" s="55">
        <v>312</v>
      </c>
      <c r="E73" s="55" t="s">
        <v>67</v>
      </c>
      <c r="F73" s="57">
        <f>F206+F599</f>
        <v>42300</v>
      </c>
      <c r="G73" s="58">
        <f>G206+G599</f>
        <v>18200</v>
      </c>
      <c r="H73" s="58">
        <f t="shared" si="6"/>
        <v>60500</v>
      </c>
    </row>
    <row r="74" spans="1:8" x14ac:dyDescent="0.25">
      <c r="A74" s="54" t="s">
        <v>65</v>
      </c>
      <c r="B74" s="55"/>
      <c r="C74" s="55"/>
      <c r="D74" s="55">
        <v>313</v>
      </c>
      <c r="E74" s="55" t="s">
        <v>68</v>
      </c>
      <c r="F74" s="57">
        <f>F190+F207+F281+F600+F653</f>
        <v>191501</v>
      </c>
      <c r="G74" s="58">
        <f>G190+G207+G281+G600+G653</f>
        <v>0</v>
      </c>
      <c r="H74" s="58">
        <f t="shared" si="6"/>
        <v>191501</v>
      </c>
    </row>
    <row r="75" spans="1:8" x14ac:dyDescent="0.25">
      <c r="A75" s="54"/>
      <c r="B75" s="51"/>
      <c r="C75" s="51">
        <v>32</v>
      </c>
      <c r="D75" s="51"/>
      <c r="E75" s="51" t="s">
        <v>69</v>
      </c>
      <c r="F75" s="52">
        <f>F76+F77+F78+F79+F80</f>
        <v>1996791</v>
      </c>
      <c r="G75" s="53">
        <f>G76+G77+G78+G79+G80</f>
        <v>102800</v>
      </c>
      <c r="H75" s="53">
        <f>F75+G75</f>
        <v>2099591</v>
      </c>
    </row>
    <row r="76" spans="1:8" x14ac:dyDescent="0.25">
      <c r="A76" s="54" t="s">
        <v>65</v>
      </c>
      <c r="B76" s="55"/>
      <c r="C76" s="55"/>
      <c r="D76" s="55">
        <v>321</v>
      </c>
      <c r="E76" s="55" t="s">
        <v>70</v>
      </c>
      <c r="F76" s="57">
        <f>F192+F209+F283+F602+F655</f>
        <v>108944</v>
      </c>
      <c r="G76" s="58">
        <f>G192+G209+G283+G602+G655</f>
        <v>6000</v>
      </c>
      <c r="H76" s="58">
        <f t="shared" ref="H76:H92" si="7">F76+G76</f>
        <v>114944</v>
      </c>
    </row>
    <row r="77" spans="1:8" x14ac:dyDescent="0.25">
      <c r="A77" s="54" t="s">
        <v>49</v>
      </c>
      <c r="B77" s="55"/>
      <c r="C77" s="55"/>
      <c r="D77" s="55">
        <v>322</v>
      </c>
      <c r="E77" s="55" t="s">
        <v>71</v>
      </c>
      <c r="F77" s="57">
        <f>F210+F232+F250+F284+F368+F377+F403+F505+F603</f>
        <v>321320</v>
      </c>
      <c r="G77" s="58">
        <f>G210+G232+G250+G284+G368+G377+G403+G505+G603</f>
        <v>15100</v>
      </c>
      <c r="H77" s="58">
        <f t="shared" si="7"/>
        <v>336420</v>
      </c>
    </row>
    <row r="78" spans="1:8" ht="24.75" customHeight="1" x14ac:dyDescent="0.25">
      <c r="A78" s="66" t="s">
        <v>72</v>
      </c>
      <c r="B78" s="55"/>
      <c r="C78" s="55"/>
      <c r="D78" s="55">
        <v>323</v>
      </c>
      <c r="E78" s="55" t="s">
        <v>73</v>
      </c>
      <c r="F78" s="57">
        <f>F193+F211+F233+F251+F257+F263+F269+F301+F329+F337+F369+F378+F390+F396+F404+F411+F424+F431+F438+F453+F475+F486+F494+F506+F520+F546+F564+F574+F604</f>
        <v>1463827</v>
      </c>
      <c r="G78" s="58">
        <f>G193+G211+G233+G251+G257+G263+G269+G301+G329+G337+G369+G378+G390+G396+G404+G411+G424+G431+G438+G453+G475+G486+G494+G506+G520+G546+G564+G574+G604</f>
        <v>71000</v>
      </c>
      <c r="H78" s="58">
        <f t="shared" si="7"/>
        <v>1534827</v>
      </c>
    </row>
    <row r="79" spans="1:8" x14ac:dyDescent="0.25">
      <c r="A79" s="54" t="s">
        <v>37</v>
      </c>
      <c r="B79" s="55"/>
      <c r="C79" s="55"/>
      <c r="D79" s="55">
        <v>324</v>
      </c>
      <c r="E79" s="55" t="s">
        <v>74</v>
      </c>
      <c r="F79" s="57"/>
      <c r="G79" s="58"/>
      <c r="H79" s="58">
        <f t="shared" si="7"/>
        <v>0</v>
      </c>
    </row>
    <row r="80" spans="1:8" x14ac:dyDescent="0.25">
      <c r="A80" s="54" t="s">
        <v>32</v>
      </c>
      <c r="B80" s="55"/>
      <c r="C80" s="55"/>
      <c r="D80" s="55">
        <v>329</v>
      </c>
      <c r="E80" s="55" t="s">
        <v>75</v>
      </c>
      <c r="F80" s="57">
        <f>F213+F234+F293+F370+F379+F412+F454+F528+F534+F605</f>
        <v>102700</v>
      </c>
      <c r="G80" s="58">
        <f>G213+G234+G293+G370+G379+G412+G454+G528+G534+G605</f>
        <v>10700</v>
      </c>
      <c r="H80" s="58">
        <f t="shared" si="7"/>
        <v>113400</v>
      </c>
    </row>
    <row r="81" spans="1:8" x14ac:dyDescent="0.25">
      <c r="A81" s="54"/>
      <c r="B81" s="51"/>
      <c r="C81" s="51">
        <v>34</v>
      </c>
      <c r="D81" s="51"/>
      <c r="E81" s="51" t="s">
        <v>76</v>
      </c>
      <c r="F81" s="52">
        <f>F83+F82</f>
        <v>35600</v>
      </c>
      <c r="G81" s="53">
        <f>G82+G83</f>
        <v>2000</v>
      </c>
      <c r="H81" s="53">
        <f t="shared" si="7"/>
        <v>37600</v>
      </c>
    </row>
    <row r="82" spans="1:8" x14ac:dyDescent="0.25">
      <c r="A82" s="54" t="s">
        <v>32</v>
      </c>
      <c r="B82" s="51"/>
      <c r="C82" s="51"/>
      <c r="D82" s="55">
        <v>342</v>
      </c>
      <c r="E82" s="55" t="s">
        <v>77</v>
      </c>
      <c r="F82" s="57">
        <f>F241</f>
        <v>20000</v>
      </c>
      <c r="G82" s="58">
        <f>G241</f>
        <v>0</v>
      </c>
      <c r="H82" s="58">
        <f t="shared" si="7"/>
        <v>20000</v>
      </c>
    </row>
    <row r="83" spans="1:8" x14ac:dyDescent="0.25">
      <c r="A83" s="54" t="s">
        <v>32</v>
      </c>
      <c r="B83" s="55"/>
      <c r="C83" s="55"/>
      <c r="D83" s="55">
        <v>343</v>
      </c>
      <c r="E83" s="55" t="s">
        <v>78</v>
      </c>
      <c r="F83" s="57">
        <f>F215+F607</f>
        <v>15600</v>
      </c>
      <c r="G83" s="58">
        <f>G215+G607</f>
        <v>2000</v>
      </c>
      <c r="H83" s="58">
        <f t="shared" si="7"/>
        <v>17600</v>
      </c>
    </row>
    <row r="84" spans="1:8" x14ac:dyDescent="0.25">
      <c r="A84" s="54"/>
      <c r="B84" s="51"/>
      <c r="C84" s="51">
        <v>35</v>
      </c>
      <c r="D84" s="51"/>
      <c r="E84" s="51" t="s">
        <v>79</v>
      </c>
      <c r="F84" s="52">
        <f>F85</f>
        <v>300000</v>
      </c>
      <c r="G84" s="53">
        <f>G85</f>
        <v>0</v>
      </c>
      <c r="H84" s="53">
        <f t="shared" si="7"/>
        <v>300000</v>
      </c>
    </row>
    <row r="85" spans="1:8" x14ac:dyDescent="0.25">
      <c r="A85" s="54" t="s">
        <v>32</v>
      </c>
      <c r="B85" s="55"/>
      <c r="C85" s="55"/>
      <c r="D85" s="55">
        <v>352</v>
      </c>
      <c r="E85" s="56" t="s">
        <v>80</v>
      </c>
      <c r="F85" s="57">
        <f>F357</f>
        <v>300000</v>
      </c>
      <c r="G85" s="58">
        <f>G357</f>
        <v>0</v>
      </c>
      <c r="H85" s="58">
        <f t="shared" si="7"/>
        <v>300000</v>
      </c>
    </row>
    <row r="86" spans="1:8" x14ac:dyDescent="0.25">
      <c r="A86" s="54"/>
      <c r="B86" s="51"/>
      <c r="C86" s="51">
        <v>36</v>
      </c>
      <c r="D86" s="51"/>
      <c r="E86" s="61" t="s">
        <v>81</v>
      </c>
      <c r="F86" s="52">
        <f>F87</f>
        <v>475000</v>
      </c>
      <c r="G86" s="53">
        <f>G87</f>
        <v>2000</v>
      </c>
      <c r="H86" s="53">
        <f t="shared" si="7"/>
        <v>477000</v>
      </c>
    </row>
    <row r="87" spans="1:8" x14ac:dyDescent="0.25">
      <c r="A87" s="54" t="s">
        <v>65</v>
      </c>
      <c r="B87" s="55"/>
      <c r="C87" s="55"/>
      <c r="D87" s="55">
        <v>363</v>
      </c>
      <c r="E87" s="55" t="s">
        <v>82</v>
      </c>
      <c r="F87" s="57">
        <f>F308+F444+F468+F548+F620+F698</f>
        <v>475000</v>
      </c>
      <c r="G87" s="58">
        <f>G308+G444+G468+G548+G620+G698</f>
        <v>2000</v>
      </c>
      <c r="H87" s="58">
        <f t="shared" si="7"/>
        <v>477000</v>
      </c>
    </row>
    <row r="88" spans="1:8" x14ac:dyDescent="0.25">
      <c r="A88" s="54"/>
      <c r="B88" s="51"/>
      <c r="C88" s="51">
        <v>37</v>
      </c>
      <c r="D88" s="51"/>
      <c r="E88" s="51" t="s">
        <v>83</v>
      </c>
      <c r="F88" s="52">
        <f>F89</f>
        <v>421950</v>
      </c>
      <c r="G88" s="53">
        <f>G89</f>
        <v>-38450</v>
      </c>
      <c r="H88" s="53">
        <f t="shared" si="7"/>
        <v>383500</v>
      </c>
    </row>
    <row r="89" spans="1:8" x14ac:dyDescent="0.25">
      <c r="A89" s="54" t="s">
        <v>65</v>
      </c>
      <c r="B89" s="55"/>
      <c r="C89" s="55"/>
      <c r="D89" s="55">
        <v>372</v>
      </c>
      <c r="E89" s="56" t="s">
        <v>84</v>
      </c>
      <c r="F89" s="57">
        <f>F622+F630+F639+F645+F662+F668+F675+F682+F688</f>
        <v>421950</v>
      </c>
      <c r="G89" s="58">
        <f>G622+G630+G639+G645+G662+G668+G675+G682+G688</f>
        <v>-38450</v>
      </c>
      <c r="H89" s="58">
        <f t="shared" si="7"/>
        <v>383500</v>
      </c>
    </row>
    <row r="90" spans="1:8" x14ac:dyDescent="0.25">
      <c r="A90" s="54"/>
      <c r="B90" s="51"/>
      <c r="C90" s="51">
        <v>38</v>
      </c>
      <c r="D90" s="51"/>
      <c r="E90" s="51" t="s">
        <v>85</v>
      </c>
      <c r="F90" s="52">
        <f>F91+F92</f>
        <v>906000</v>
      </c>
      <c r="G90" s="53">
        <f>G91+G92</f>
        <v>48000</v>
      </c>
      <c r="H90" s="53">
        <f t="shared" si="7"/>
        <v>954000</v>
      </c>
    </row>
    <row r="91" spans="1:8" x14ac:dyDescent="0.25">
      <c r="A91" s="54" t="s">
        <v>32</v>
      </c>
      <c r="B91" s="55"/>
      <c r="C91" s="55"/>
      <c r="D91" s="55">
        <v>381</v>
      </c>
      <c r="E91" s="55" t="s">
        <v>86</v>
      </c>
      <c r="F91" s="57">
        <f>F195+F295+F310+F317+F323+F343+F359+F540+F556+F585+F609+F696+F705</f>
        <v>346000</v>
      </c>
      <c r="G91" s="58">
        <f>G195+G295+G310+G317+G323+G343+G359+G540+G556+G585+G609+G696+G705</f>
        <v>3000</v>
      </c>
      <c r="H91" s="58">
        <f t="shared" si="7"/>
        <v>349000</v>
      </c>
    </row>
    <row r="92" spans="1:8" x14ac:dyDescent="0.25">
      <c r="A92" s="54" t="s">
        <v>32</v>
      </c>
      <c r="B92" s="55"/>
      <c r="C92" s="55"/>
      <c r="D92" s="55">
        <v>382</v>
      </c>
      <c r="E92" s="55" t="s">
        <v>87</v>
      </c>
      <c r="F92" s="57">
        <f>F311+F557+F586</f>
        <v>560000</v>
      </c>
      <c r="G92" s="58">
        <f>G311+G557+G586</f>
        <v>45000</v>
      </c>
      <c r="H92" s="58">
        <f t="shared" si="7"/>
        <v>605000</v>
      </c>
    </row>
    <row r="93" spans="1:8" x14ac:dyDescent="0.25">
      <c r="A93" s="63"/>
      <c r="B93" s="48">
        <v>4</v>
      </c>
      <c r="C93" s="48"/>
      <c r="D93" s="48"/>
      <c r="E93" s="67" t="s">
        <v>88</v>
      </c>
      <c r="F93" s="49">
        <f>F97+F94</f>
        <v>3629010.13</v>
      </c>
      <c r="G93" s="49">
        <f t="shared" ref="G93:H93" si="8">G97+G94</f>
        <v>2775505</v>
      </c>
      <c r="H93" s="49">
        <f t="shared" si="8"/>
        <v>6404515.1299999999</v>
      </c>
    </row>
    <row r="94" spans="1:8" x14ac:dyDescent="0.25">
      <c r="A94" s="54"/>
      <c r="B94" s="51"/>
      <c r="C94" s="51">
        <v>41</v>
      </c>
      <c r="D94" s="51"/>
      <c r="E94" s="61" t="s">
        <v>89</v>
      </c>
      <c r="F94" s="52">
        <f>F95+F96</f>
        <v>0</v>
      </c>
      <c r="G94" s="53">
        <f>G95+G96</f>
        <v>0</v>
      </c>
      <c r="H94" s="53">
        <f t="shared" ref="H94:H101" si="9">F94+G94</f>
        <v>0</v>
      </c>
    </row>
    <row r="95" spans="1:8" x14ac:dyDescent="0.25">
      <c r="A95" s="54" t="s">
        <v>32</v>
      </c>
      <c r="B95" s="55"/>
      <c r="C95" s="55"/>
      <c r="D95" s="55">
        <v>411</v>
      </c>
      <c r="E95" s="55" t="s">
        <v>90</v>
      </c>
      <c r="F95" s="57"/>
      <c r="G95" s="58"/>
      <c r="H95" s="58">
        <f t="shared" si="9"/>
        <v>0</v>
      </c>
    </row>
    <row r="96" spans="1:8" x14ac:dyDescent="0.25">
      <c r="A96" s="54" t="s">
        <v>32</v>
      </c>
      <c r="B96" s="55"/>
      <c r="C96" s="55"/>
      <c r="D96" s="55">
        <v>412</v>
      </c>
      <c r="E96" s="55" t="s">
        <v>91</v>
      </c>
      <c r="F96" s="57"/>
      <c r="G96" s="58"/>
      <c r="H96" s="58">
        <f t="shared" si="9"/>
        <v>0</v>
      </c>
    </row>
    <row r="97" spans="1:8" x14ac:dyDescent="0.25">
      <c r="A97" s="54"/>
      <c r="B97" s="51"/>
      <c r="C97" s="51">
        <v>42</v>
      </c>
      <c r="D97" s="51"/>
      <c r="E97" s="61" t="s">
        <v>92</v>
      </c>
      <c r="F97" s="52">
        <f>F98+F99+F101+F100</f>
        <v>3629010.13</v>
      </c>
      <c r="G97" s="53">
        <f>G98+G99+G100+G101</f>
        <v>2775505</v>
      </c>
      <c r="H97" s="53">
        <f t="shared" si="9"/>
        <v>6404515.1299999999</v>
      </c>
    </row>
    <row r="98" spans="1:8" x14ac:dyDescent="0.25">
      <c r="A98" s="54" t="s">
        <v>65</v>
      </c>
      <c r="B98" s="55"/>
      <c r="C98" s="55"/>
      <c r="D98" s="55">
        <v>421</v>
      </c>
      <c r="E98" s="55" t="s">
        <v>93</v>
      </c>
      <c r="F98" s="57">
        <f>F418+F509+F517+F567+F577</f>
        <v>2599110.13</v>
      </c>
      <c r="G98" s="58">
        <f>G418+G509+G517+G567+G577</f>
        <v>2747505</v>
      </c>
      <c r="H98" s="58">
        <f t="shared" si="9"/>
        <v>5346615.13</v>
      </c>
    </row>
    <row r="99" spans="1:8" x14ac:dyDescent="0.25">
      <c r="A99" s="54" t="s">
        <v>65</v>
      </c>
      <c r="B99" s="55"/>
      <c r="C99" s="55"/>
      <c r="D99" s="55">
        <v>422</v>
      </c>
      <c r="E99" s="55" t="s">
        <v>94</v>
      </c>
      <c r="F99" s="57">
        <f>F221+F382+F450+F478+F497+F612</f>
        <v>265000</v>
      </c>
      <c r="G99" s="58">
        <f>G221+G382+G450+G478+G497+G612</f>
        <v>108000</v>
      </c>
      <c r="H99" s="58">
        <f t="shared" si="9"/>
        <v>373000</v>
      </c>
    </row>
    <row r="100" spans="1:8" x14ac:dyDescent="0.25">
      <c r="A100" s="54" t="s">
        <v>32</v>
      </c>
      <c r="B100" s="55"/>
      <c r="C100" s="55"/>
      <c r="D100" s="55">
        <v>423</v>
      </c>
      <c r="E100" s="55" t="s">
        <v>95</v>
      </c>
      <c r="F100" s="57">
        <f>F479</f>
        <v>400000</v>
      </c>
      <c r="G100" s="58">
        <f>G479</f>
        <v>-100000</v>
      </c>
      <c r="H100" s="58">
        <f t="shared" si="9"/>
        <v>300000</v>
      </c>
    </row>
    <row r="101" spans="1:8" x14ac:dyDescent="0.25">
      <c r="A101" s="54" t="s">
        <v>65</v>
      </c>
      <c r="B101" s="55"/>
      <c r="C101" s="55"/>
      <c r="D101" s="55">
        <v>426</v>
      </c>
      <c r="E101" s="55" t="s">
        <v>96</v>
      </c>
      <c r="F101" s="57">
        <f>F222+F272+F349+F461</f>
        <v>364900</v>
      </c>
      <c r="G101" s="58">
        <f>G222+G272+G349+G461</f>
        <v>20000</v>
      </c>
      <c r="H101" s="58">
        <f t="shared" si="9"/>
        <v>384900</v>
      </c>
    </row>
    <row r="102" spans="1:8" x14ac:dyDescent="0.25">
      <c r="A102" s="68"/>
      <c r="B102" s="69"/>
      <c r="C102" s="69"/>
      <c r="D102" s="69"/>
      <c r="E102" s="69"/>
      <c r="F102" s="70"/>
      <c r="G102" s="71"/>
      <c r="H102" s="72"/>
    </row>
    <row r="103" spans="1:8" x14ac:dyDescent="0.25">
      <c r="B103" s="5" t="s">
        <v>17</v>
      </c>
      <c r="C103" s="5"/>
      <c r="D103" s="5"/>
      <c r="E103" s="5"/>
      <c r="F103" s="36"/>
      <c r="G103" s="73"/>
      <c r="H103"/>
    </row>
    <row r="104" spans="1:8" x14ac:dyDescent="0.25">
      <c r="G104" s="74"/>
    </row>
    <row r="105" spans="1:8" x14ac:dyDescent="0.25">
      <c r="A105" s="75"/>
      <c r="B105" s="76">
        <v>8</v>
      </c>
      <c r="C105" s="76"/>
      <c r="D105" s="76"/>
      <c r="E105" s="77" t="s">
        <v>97</v>
      </c>
      <c r="F105" s="78">
        <f>F106</f>
        <v>1000</v>
      </c>
      <c r="G105" s="78">
        <f>G106</f>
        <v>0</v>
      </c>
      <c r="H105" s="78">
        <f>H106</f>
        <v>1000</v>
      </c>
    </row>
    <row r="106" spans="1:8" x14ac:dyDescent="0.25">
      <c r="A106" s="65"/>
      <c r="B106" s="51"/>
      <c r="C106" s="51">
        <v>81</v>
      </c>
      <c r="D106" s="51"/>
      <c r="E106" s="61" t="s">
        <v>98</v>
      </c>
      <c r="F106" s="52">
        <f>F107</f>
        <v>1000</v>
      </c>
      <c r="G106" s="53"/>
      <c r="H106" s="53">
        <f>H107</f>
        <v>1000</v>
      </c>
    </row>
    <row r="107" spans="1:8" ht="26.25" x14ac:dyDescent="0.25">
      <c r="A107" s="54" t="s">
        <v>32</v>
      </c>
      <c r="B107" s="55"/>
      <c r="C107" s="55"/>
      <c r="D107" s="55">
        <v>812</v>
      </c>
      <c r="E107" s="56" t="s">
        <v>99</v>
      </c>
      <c r="F107" s="57">
        <v>1000</v>
      </c>
      <c r="G107" s="62"/>
      <c r="H107" s="58">
        <f>F107+G107</f>
        <v>1000</v>
      </c>
    </row>
    <row r="108" spans="1:8" x14ac:dyDescent="0.25">
      <c r="A108" s="79"/>
      <c r="B108" s="76">
        <v>5</v>
      </c>
      <c r="C108" s="76"/>
      <c r="D108" s="76"/>
      <c r="E108" s="80" t="s">
        <v>100</v>
      </c>
      <c r="F108" s="78">
        <f>F111+F109</f>
        <v>300000</v>
      </c>
      <c r="G108" s="78">
        <f>G111</f>
        <v>0</v>
      </c>
      <c r="H108" s="78">
        <f>H111</f>
        <v>300000</v>
      </c>
    </row>
    <row r="109" spans="1:8" x14ac:dyDescent="0.25">
      <c r="A109" s="50"/>
      <c r="B109" s="51"/>
      <c r="C109" s="51">
        <v>53</v>
      </c>
      <c r="D109" s="51"/>
      <c r="E109" s="61" t="s">
        <v>101</v>
      </c>
      <c r="F109" s="52">
        <f>F110</f>
        <v>0</v>
      </c>
      <c r="G109" s="53"/>
      <c r="H109" s="53">
        <f t="shared" ref="H109:H112" si="10">F109+G109</f>
        <v>0</v>
      </c>
    </row>
    <row r="110" spans="1:8" ht="15" customHeight="1" x14ac:dyDescent="0.25">
      <c r="A110" s="50"/>
      <c r="B110" s="51"/>
      <c r="C110" s="51"/>
      <c r="D110" s="55">
        <v>532</v>
      </c>
      <c r="E110" s="56" t="s">
        <v>102</v>
      </c>
      <c r="F110" s="57"/>
      <c r="G110" s="53"/>
      <c r="H110" s="53">
        <f t="shared" si="10"/>
        <v>0</v>
      </c>
    </row>
    <row r="111" spans="1:8" x14ac:dyDescent="0.25">
      <c r="A111" s="50"/>
      <c r="B111" s="51"/>
      <c r="C111" s="51">
        <v>54</v>
      </c>
      <c r="D111" s="51"/>
      <c r="E111" s="81" t="s">
        <v>103</v>
      </c>
      <c r="F111" s="52">
        <f>F112</f>
        <v>300000</v>
      </c>
      <c r="G111" s="53">
        <f>G112</f>
        <v>0</v>
      </c>
      <c r="H111" s="53">
        <f t="shared" si="10"/>
        <v>300000</v>
      </c>
    </row>
    <row r="112" spans="1:8" ht="26.25" x14ac:dyDescent="0.25">
      <c r="A112" s="54" t="s">
        <v>37</v>
      </c>
      <c r="B112" s="55"/>
      <c r="C112" s="55"/>
      <c r="D112" s="55">
        <v>542</v>
      </c>
      <c r="E112" s="56" t="s">
        <v>104</v>
      </c>
      <c r="F112" s="57">
        <f>F244</f>
        <v>300000</v>
      </c>
      <c r="G112" s="58">
        <f>G244</f>
        <v>0</v>
      </c>
      <c r="H112" s="58">
        <f t="shared" si="10"/>
        <v>300000</v>
      </c>
    </row>
    <row r="113" spans="1:8" x14ac:dyDescent="0.25">
      <c r="B113" s="69"/>
      <c r="C113" s="69"/>
      <c r="D113" s="69"/>
      <c r="E113" s="82"/>
      <c r="F113" s="70"/>
      <c r="G113" s="70"/>
      <c r="H113" s="70"/>
    </row>
    <row r="114" spans="1:8" x14ac:dyDescent="0.25">
      <c r="A114" s="83" t="s">
        <v>105</v>
      </c>
      <c r="B114" s="83"/>
      <c r="C114" s="83"/>
      <c r="D114" s="83"/>
      <c r="E114" s="83"/>
      <c r="F114" s="70"/>
      <c r="G114" s="70"/>
      <c r="H114" s="70"/>
    </row>
    <row r="115" spans="1:8" x14ac:dyDescent="0.25">
      <c r="B115" s="69"/>
      <c r="C115" s="69"/>
      <c r="D115" s="69"/>
      <c r="E115" s="82"/>
      <c r="F115" s="84"/>
      <c r="G115" s="84"/>
      <c r="H115" s="84"/>
    </row>
    <row r="116" spans="1:8" ht="42.75" customHeight="1" x14ac:dyDescent="0.25">
      <c r="A116" s="85" t="s">
        <v>106</v>
      </c>
      <c r="B116" s="85"/>
      <c r="C116" s="85"/>
      <c r="D116" s="85"/>
      <c r="E116" s="86" t="s">
        <v>29</v>
      </c>
      <c r="F116" s="10" t="s">
        <v>7</v>
      </c>
      <c r="G116" s="11" t="s">
        <v>8</v>
      </c>
      <c r="H116" s="11" t="s">
        <v>9</v>
      </c>
    </row>
    <row r="117" spans="1:8" x14ac:dyDescent="0.25">
      <c r="A117" s="87" t="s">
        <v>32</v>
      </c>
      <c r="B117" s="87"/>
      <c r="C117" s="87"/>
      <c r="D117" s="87"/>
      <c r="E117" s="56" t="s">
        <v>107</v>
      </c>
      <c r="F117" s="58">
        <f>1751992.9+F44+F54+F59+F63+F65+F105</f>
        <v>4840715.9000000004</v>
      </c>
      <c r="G117" s="58">
        <f>G44+G54+G59+G63+G65+G105</f>
        <v>3305800</v>
      </c>
      <c r="H117" s="58">
        <f>F117+G117</f>
        <v>8146515.9000000004</v>
      </c>
    </row>
    <row r="118" spans="1:8" x14ac:dyDescent="0.25">
      <c r="A118" s="87" t="s">
        <v>108</v>
      </c>
      <c r="B118" s="87"/>
      <c r="C118" s="87"/>
      <c r="D118" s="87"/>
      <c r="E118" s="56" t="s">
        <v>109</v>
      </c>
      <c r="F118" s="62"/>
      <c r="G118" s="62"/>
      <c r="H118" s="62"/>
    </row>
    <row r="119" spans="1:8" x14ac:dyDescent="0.25">
      <c r="A119" s="87" t="s">
        <v>110</v>
      </c>
      <c r="B119" s="87"/>
      <c r="C119" s="87"/>
      <c r="D119" s="87"/>
      <c r="E119" s="56" t="s">
        <v>111</v>
      </c>
      <c r="F119" s="62"/>
      <c r="G119" s="58"/>
      <c r="H119" s="58"/>
    </row>
    <row r="120" spans="1:8" x14ac:dyDescent="0.25">
      <c r="A120" s="87" t="s">
        <v>51</v>
      </c>
      <c r="B120" s="87"/>
      <c r="C120" s="87"/>
      <c r="D120" s="87"/>
      <c r="E120" s="56" t="s">
        <v>112</v>
      </c>
      <c r="F120" s="58">
        <f>F61+F60</f>
        <v>454250</v>
      </c>
      <c r="G120" s="58">
        <f>G61+G60</f>
        <v>76000</v>
      </c>
      <c r="H120" s="58">
        <f>H60+H61</f>
        <v>530250</v>
      </c>
    </row>
    <row r="121" spans="1:8" x14ac:dyDescent="0.25">
      <c r="A121" s="87" t="s">
        <v>37</v>
      </c>
      <c r="B121" s="87"/>
      <c r="C121" s="87"/>
      <c r="D121" s="87"/>
      <c r="E121" s="56" t="s">
        <v>113</v>
      </c>
      <c r="F121" s="58">
        <f>673005.23+F48</f>
        <v>4140016.23</v>
      </c>
      <c r="G121" s="58">
        <f>G48</f>
        <v>-471745</v>
      </c>
      <c r="H121" s="58">
        <f>H48+673005.23</f>
        <v>3668271.23</v>
      </c>
    </row>
    <row r="122" spans="1:8" x14ac:dyDescent="0.25">
      <c r="A122" s="87" t="s">
        <v>55</v>
      </c>
      <c r="B122" s="87"/>
      <c r="C122" s="87"/>
      <c r="D122" s="87"/>
      <c r="E122" s="56" t="s">
        <v>114</v>
      </c>
      <c r="F122" s="58">
        <v>200</v>
      </c>
      <c r="G122" s="58"/>
      <c r="H122" s="58">
        <v>200</v>
      </c>
    </row>
    <row r="123" spans="1:8" ht="26.25" x14ac:dyDescent="0.25">
      <c r="A123" s="87" t="s">
        <v>61</v>
      </c>
      <c r="B123" s="87"/>
      <c r="C123" s="87"/>
      <c r="D123" s="87"/>
      <c r="E123" s="56" t="s">
        <v>115</v>
      </c>
      <c r="F123" s="58">
        <v>25000</v>
      </c>
      <c r="G123" s="62"/>
      <c r="H123" s="58">
        <v>25000</v>
      </c>
    </row>
    <row r="124" spans="1:8" x14ac:dyDescent="0.25">
      <c r="A124" s="87" t="s">
        <v>116</v>
      </c>
      <c r="B124" s="87"/>
      <c r="C124" s="87"/>
      <c r="D124" s="87"/>
      <c r="E124" s="56" t="s">
        <v>117</v>
      </c>
      <c r="F124" s="62"/>
      <c r="G124" s="62"/>
      <c r="H124" s="62"/>
    </row>
    <row r="125" spans="1:8" x14ac:dyDescent="0.25">
      <c r="A125" s="33"/>
      <c r="B125" s="33"/>
      <c r="C125" s="33"/>
      <c r="D125" s="33"/>
      <c r="E125" s="88" t="s">
        <v>118</v>
      </c>
      <c r="F125" s="58">
        <f>F117+F118+F119+F120+F121+F122+F123+F124</f>
        <v>9460182.1300000008</v>
      </c>
      <c r="G125" s="58">
        <f t="shared" ref="G125:H125" si="11">G117+G118+G119+G120+G121+G122+G123+G124</f>
        <v>2910055</v>
      </c>
      <c r="H125" s="58">
        <f t="shared" si="11"/>
        <v>12370237.130000001</v>
      </c>
    </row>
    <row r="126" spans="1:8" x14ac:dyDescent="0.25">
      <c r="A126" s="89"/>
      <c r="B126" s="89"/>
      <c r="C126" s="89"/>
      <c r="D126" s="89"/>
      <c r="E126" s="90"/>
      <c r="F126" s="91"/>
      <c r="G126" s="91"/>
      <c r="H126" s="91"/>
    </row>
    <row r="127" spans="1:8" x14ac:dyDescent="0.25">
      <c r="A127" s="92" t="s">
        <v>119</v>
      </c>
      <c r="B127" s="92"/>
      <c r="C127" s="92"/>
      <c r="D127" s="92"/>
      <c r="E127" s="92"/>
      <c r="F127" s="91"/>
      <c r="G127" s="91"/>
      <c r="H127" s="91"/>
    </row>
    <row r="128" spans="1:8" ht="15" customHeight="1" x14ac:dyDescent="0.25">
      <c r="B128" s="69"/>
      <c r="C128" s="69"/>
      <c r="D128" s="69"/>
      <c r="E128" s="82"/>
      <c r="F128" s="93"/>
      <c r="G128" s="93"/>
      <c r="H128" s="93"/>
    </row>
    <row r="129" spans="1:8" ht="15" customHeight="1" x14ac:dyDescent="0.25">
      <c r="A129" s="94"/>
      <c r="B129" s="95" t="s">
        <v>120</v>
      </c>
      <c r="C129" s="96"/>
      <c r="D129" s="96"/>
      <c r="E129" s="97"/>
      <c r="F129" s="98" t="s">
        <v>7</v>
      </c>
      <c r="G129" s="99" t="s">
        <v>8</v>
      </c>
      <c r="H129" s="100" t="s">
        <v>9</v>
      </c>
    </row>
    <row r="130" spans="1:8" ht="15" customHeight="1" x14ac:dyDescent="0.25">
      <c r="A130" s="101"/>
      <c r="B130" s="102"/>
      <c r="C130" s="103"/>
      <c r="D130" s="103"/>
      <c r="E130" s="104"/>
      <c r="F130" s="105"/>
      <c r="G130" s="106"/>
      <c r="H130" s="107"/>
    </row>
    <row r="131" spans="1:8" ht="15" customHeight="1" x14ac:dyDescent="0.25">
      <c r="A131" s="101"/>
      <c r="B131" s="102"/>
      <c r="C131" s="103"/>
      <c r="D131" s="103"/>
      <c r="E131" s="104"/>
      <c r="F131" s="105"/>
      <c r="G131" s="106"/>
      <c r="H131" s="107"/>
    </row>
    <row r="132" spans="1:8" ht="15" customHeight="1" x14ac:dyDescent="0.25">
      <c r="A132" s="101"/>
      <c r="B132" s="102"/>
      <c r="C132" s="103"/>
      <c r="D132" s="103"/>
      <c r="E132" s="104"/>
      <c r="F132" s="108"/>
      <c r="G132" s="109"/>
      <c r="H132" s="110"/>
    </row>
    <row r="133" spans="1:8" ht="15" customHeight="1" x14ac:dyDescent="0.25">
      <c r="A133" s="111">
        <v>1</v>
      </c>
      <c r="B133" s="112">
        <v>2</v>
      </c>
      <c r="C133" s="113"/>
      <c r="D133" s="113"/>
      <c r="E133" s="113"/>
      <c r="F133" s="114"/>
      <c r="G133" s="111">
        <v>4</v>
      </c>
      <c r="H133" s="111">
        <v>5</v>
      </c>
    </row>
    <row r="134" spans="1:8" ht="15" customHeight="1" x14ac:dyDescent="0.25">
      <c r="A134" s="115" t="s">
        <v>32</v>
      </c>
      <c r="B134" s="116" t="s">
        <v>121</v>
      </c>
      <c r="C134" s="117"/>
      <c r="D134" s="117"/>
      <c r="E134" s="117"/>
      <c r="F134" s="118">
        <f>F135+F136+F137+F138</f>
        <v>1700443</v>
      </c>
      <c r="G134" s="118">
        <f t="shared" ref="G134:H134" si="12">G135+G136+G137+G138</f>
        <v>46100</v>
      </c>
      <c r="H134" s="118">
        <f t="shared" si="12"/>
        <v>1746543</v>
      </c>
    </row>
    <row r="135" spans="1:8" ht="15" customHeight="1" x14ac:dyDescent="0.25">
      <c r="A135" s="119" t="s">
        <v>122</v>
      </c>
      <c r="B135" s="120" t="s">
        <v>123</v>
      </c>
      <c r="C135" s="121"/>
      <c r="D135" s="121"/>
      <c r="E135" s="122"/>
      <c r="F135" s="123">
        <f>F183</f>
        <v>182574</v>
      </c>
      <c r="G135" s="123">
        <f>G183</f>
        <v>6000</v>
      </c>
      <c r="H135" s="123">
        <f>F135+G135</f>
        <v>188574</v>
      </c>
    </row>
    <row r="136" spans="1:8" ht="15" customHeight="1" x14ac:dyDescent="0.25">
      <c r="A136" s="119" t="s">
        <v>124</v>
      </c>
      <c r="B136" s="120" t="s">
        <v>125</v>
      </c>
      <c r="C136" s="121"/>
      <c r="D136" s="121"/>
      <c r="E136" s="122"/>
      <c r="F136" s="123">
        <f>F200+F227+F246</f>
        <v>1089598</v>
      </c>
      <c r="G136" s="123">
        <f>G200+G227+G246</f>
        <v>39000</v>
      </c>
      <c r="H136" s="123">
        <f>H200+H227+H246</f>
        <v>1128598</v>
      </c>
    </row>
    <row r="137" spans="1:8" ht="15" customHeight="1" x14ac:dyDescent="0.25">
      <c r="A137" s="119" t="s">
        <v>126</v>
      </c>
      <c r="B137" s="120" t="s">
        <v>127</v>
      </c>
      <c r="C137" s="124"/>
      <c r="D137" s="124"/>
      <c r="E137" s="125"/>
      <c r="F137" s="123">
        <f>F253+F259+F265+F275+F345</f>
        <v>108271</v>
      </c>
      <c r="G137" s="123">
        <f t="shared" ref="G137:H137" si="13">G253+G259+G265+G275+G345</f>
        <v>1100</v>
      </c>
      <c r="H137" s="123">
        <f t="shared" si="13"/>
        <v>109371</v>
      </c>
    </row>
    <row r="138" spans="1:8" ht="15" customHeight="1" x14ac:dyDescent="0.25">
      <c r="A138" s="119" t="s">
        <v>128</v>
      </c>
      <c r="B138" s="120" t="s">
        <v>129</v>
      </c>
      <c r="C138" s="124"/>
      <c r="D138" s="124"/>
      <c r="E138" s="125"/>
      <c r="F138" s="123">
        <f>F236</f>
        <v>320000</v>
      </c>
      <c r="G138" s="123">
        <f t="shared" ref="G138:H138" si="14">G236</f>
        <v>0</v>
      </c>
      <c r="H138" s="123">
        <f t="shared" si="14"/>
        <v>320000</v>
      </c>
    </row>
    <row r="139" spans="1:8" ht="15" customHeight="1" x14ac:dyDescent="0.25">
      <c r="A139" s="115" t="s">
        <v>108</v>
      </c>
      <c r="B139" s="126" t="s">
        <v>130</v>
      </c>
      <c r="C139" s="127"/>
      <c r="D139" s="127"/>
      <c r="E139" s="127"/>
      <c r="F139" s="128"/>
      <c r="G139" s="118"/>
      <c r="H139" s="118"/>
    </row>
    <row r="140" spans="1:8" ht="15" customHeight="1" x14ac:dyDescent="0.25">
      <c r="A140" s="115" t="s">
        <v>110</v>
      </c>
      <c r="B140" s="126" t="s">
        <v>131</v>
      </c>
      <c r="C140" s="127"/>
      <c r="D140" s="127"/>
      <c r="E140" s="127"/>
      <c r="F140" s="118">
        <f>F141+F142</f>
        <v>613500</v>
      </c>
      <c r="G140" s="118">
        <f t="shared" ref="G140:H140" si="15">G141+G142</f>
        <v>31000</v>
      </c>
      <c r="H140" s="118">
        <f t="shared" si="15"/>
        <v>644500</v>
      </c>
    </row>
    <row r="141" spans="1:8" ht="15" customHeight="1" x14ac:dyDescent="0.25">
      <c r="A141" s="119" t="s">
        <v>132</v>
      </c>
      <c r="B141" s="129" t="s">
        <v>133</v>
      </c>
      <c r="C141" s="130"/>
      <c r="D141" s="130"/>
      <c r="E141" s="131"/>
      <c r="F141" s="123">
        <f>F303+F325</f>
        <v>579000</v>
      </c>
      <c r="G141" s="123">
        <f t="shared" ref="G141:H141" si="16">G303+G325</f>
        <v>31000</v>
      </c>
      <c r="H141" s="123">
        <f t="shared" si="16"/>
        <v>610000</v>
      </c>
    </row>
    <row r="142" spans="1:8" ht="15" customHeight="1" x14ac:dyDescent="0.25">
      <c r="A142" s="119" t="s">
        <v>134</v>
      </c>
      <c r="B142" s="129" t="s">
        <v>135</v>
      </c>
      <c r="C142" s="130"/>
      <c r="D142" s="130"/>
      <c r="E142" s="131"/>
      <c r="F142" s="123">
        <f>F289+F297+F313+F319</f>
        <v>34500</v>
      </c>
      <c r="G142" s="123">
        <f t="shared" ref="G142:H142" si="17">G289+G297+G313+G319</f>
        <v>0</v>
      </c>
      <c r="H142" s="123">
        <f t="shared" si="17"/>
        <v>34500</v>
      </c>
    </row>
    <row r="143" spans="1:8" ht="15" customHeight="1" x14ac:dyDescent="0.25">
      <c r="A143" s="115" t="s">
        <v>51</v>
      </c>
      <c r="B143" s="126" t="s">
        <v>136</v>
      </c>
      <c r="C143" s="127"/>
      <c r="D143" s="127"/>
      <c r="E143" s="127"/>
      <c r="F143" s="118">
        <f>F144+F145</f>
        <v>2216110.13</v>
      </c>
      <c r="G143" s="118">
        <f t="shared" ref="G143:H143" si="18">G144+G145</f>
        <v>2777505</v>
      </c>
      <c r="H143" s="118">
        <f t="shared" si="18"/>
        <v>4993615.13</v>
      </c>
    </row>
    <row r="144" spans="1:8" ht="15" customHeight="1" x14ac:dyDescent="0.25">
      <c r="A144" s="119" t="s">
        <v>137</v>
      </c>
      <c r="B144" s="129" t="s">
        <v>138</v>
      </c>
      <c r="C144" s="130"/>
      <c r="D144" s="130"/>
      <c r="E144" s="131"/>
      <c r="F144" s="123">
        <f>F333+F339+F352</f>
        <v>315000</v>
      </c>
      <c r="G144" s="123">
        <f t="shared" ref="G144:H144" si="19">G333+G339+G352</f>
        <v>0</v>
      </c>
      <c r="H144" s="123">
        <f t="shared" si="19"/>
        <v>315000</v>
      </c>
    </row>
    <row r="145" spans="1:8" ht="15" customHeight="1" x14ac:dyDescent="0.25">
      <c r="A145" s="119" t="s">
        <v>139</v>
      </c>
      <c r="B145" s="129" t="s">
        <v>140</v>
      </c>
      <c r="C145" s="130"/>
      <c r="D145" s="130"/>
      <c r="E145" s="131"/>
      <c r="F145" s="123">
        <f>F363+F433+F440+F463+F511</f>
        <v>1901110.13</v>
      </c>
      <c r="G145" s="123">
        <f t="shared" ref="G145:H145" si="20">G363+G433+G440+G463+G511</f>
        <v>2777505</v>
      </c>
      <c r="H145" s="123">
        <f t="shared" si="20"/>
        <v>4678615.13</v>
      </c>
    </row>
    <row r="146" spans="1:8" ht="15" customHeight="1" x14ac:dyDescent="0.25">
      <c r="A146" s="115" t="s">
        <v>37</v>
      </c>
      <c r="B146" s="126" t="s">
        <v>141</v>
      </c>
      <c r="C146" s="127"/>
      <c r="D146" s="127"/>
      <c r="E146" s="127"/>
      <c r="F146" s="118">
        <f>F147</f>
        <v>529000</v>
      </c>
      <c r="G146" s="118">
        <f>G147</f>
        <v>0</v>
      </c>
      <c r="H146" s="118">
        <f>H147</f>
        <v>529000</v>
      </c>
    </row>
    <row r="147" spans="1:8" ht="15" customHeight="1" x14ac:dyDescent="0.25">
      <c r="A147" s="132" t="s">
        <v>142</v>
      </c>
      <c r="B147" s="133" t="s">
        <v>143</v>
      </c>
      <c r="C147" s="134"/>
      <c r="D147" s="134"/>
      <c r="E147" s="135"/>
      <c r="F147" s="136">
        <f>F406+F426+F489</f>
        <v>529000</v>
      </c>
      <c r="G147" s="136">
        <f t="shared" ref="G147:H147" si="21">G406+G426+G489</f>
        <v>0</v>
      </c>
      <c r="H147" s="136">
        <f t="shared" si="21"/>
        <v>529000</v>
      </c>
    </row>
    <row r="148" spans="1:8" ht="15" customHeight="1" x14ac:dyDescent="0.25">
      <c r="A148" s="115" t="s">
        <v>55</v>
      </c>
      <c r="B148" s="126" t="s">
        <v>144</v>
      </c>
      <c r="C148" s="127"/>
      <c r="D148" s="127"/>
      <c r="E148" s="127"/>
      <c r="F148" s="118">
        <f>F149+F150+F151</f>
        <v>1968856</v>
      </c>
      <c r="G148" s="118">
        <f t="shared" ref="G148:H148" si="22">G149+G150+G151</f>
        <v>40000</v>
      </c>
      <c r="H148" s="118">
        <f t="shared" si="22"/>
        <v>2008856</v>
      </c>
    </row>
    <row r="149" spans="1:8" ht="15" customHeight="1" x14ac:dyDescent="0.25">
      <c r="A149" s="119" t="s">
        <v>145</v>
      </c>
      <c r="B149" s="129" t="s">
        <v>146</v>
      </c>
      <c r="C149" s="130"/>
      <c r="D149" s="130"/>
      <c r="E149" s="131"/>
      <c r="F149" s="123">
        <f>F384+F392+F414+F446+F456+F470+F481+F499</f>
        <v>1616000</v>
      </c>
      <c r="G149" s="123">
        <f t="shared" ref="G149:H149" si="23">G384+G392+G414+G446+G456+G470+G481+G499</f>
        <v>40000</v>
      </c>
      <c r="H149" s="123">
        <f t="shared" si="23"/>
        <v>1656000</v>
      </c>
    </row>
    <row r="150" spans="1:8" ht="15" customHeight="1" x14ac:dyDescent="0.25">
      <c r="A150" s="119" t="s">
        <v>147</v>
      </c>
      <c r="B150" s="129" t="s">
        <v>148</v>
      </c>
      <c r="C150" s="130"/>
      <c r="D150" s="130"/>
      <c r="E150" s="131"/>
      <c r="F150" s="123">
        <f>F398+F420</f>
        <v>144000</v>
      </c>
      <c r="G150" s="123">
        <f t="shared" ref="G150:H150" si="24">G398+G420</f>
        <v>0</v>
      </c>
      <c r="H150" s="123">
        <f t="shared" si="24"/>
        <v>144000</v>
      </c>
    </row>
    <row r="151" spans="1:8" ht="15" customHeight="1" x14ac:dyDescent="0.25">
      <c r="A151" s="119" t="s">
        <v>149</v>
      </c>
      <c r="B151" s="129" t="s">
        <v>150</v>
      </c>
      <c r="C151" s="130"/>
      <c r="D151" s="130"/>
      <c r="E151" s="131"/>
      <c r="F151" s="123">
        <f>F372+F657</f>
        <v>208856</v>
      </c>
      <c r="G151" s="123">
        <f t="shared" ref="G151:H151" si="25">G372+G657</f>
        <v>0</v>
      </c>
      <c r="H151" s="123">
        <f t="shared" si="25"/>
        <v>208856</v>
      </c>
    </row>
    <row r="152" spans="1:8" ht="15" customHeight="1" x14ac:dyDescent="0.25">
      <c r="A152" s="115" t="s">
        <v>61</v>
      </c>
      <c r="B152" s="126" t="s">
        <v>151</v>
      </c>
      <c r="C152" s="127"/>
      <c r="D152" s="127"/>
      <c r="E152" s="127"/>
      <c r="F152" s="128"/>
      <c r="G152" s="118"/>
      <c r="H152" s="118"/>
    </row>
    <row r="153" spans="1:8" ht="15" customHeight="1" x14ac:dyDescent="0.25">
      <c r="A153" s="137" t="s">
        <v>116</v>
      </c>
      <c r="B153" s="126" t="s">
        <v>152</v>
      </c>
      <c r="C153" s="127"/>
      <c r="D153" s="127"/>
      <c r="E153" s="127"/>
      <c r="F153" s="118">
        <f>F154+F155+F156</f>
        <v>800000</v>
      </c>
      <c r="G153" s="118">
        <f t="shared" ref="G153:H153" si="26">G154+G155+G156</f>
        <v>20000</v>
      </c>
      <c r="H153" s="118">
        <f t="shared" si="26"/>
        <v>820000</v>
      </c>
    </row>
    <row r="154" spans="1:8" ht="15" customHeight="1" x14ac:dyDescent="0.25">
      <c r="A154" s="138" t="s">
        <v>153</v>
      </c>
      <c r="B154" s="129" t="s">
        <v>154</v>
      </c>
      <c r="C154" s="139"/>
      <c r="D154" s="139"/>
      <c r="E154" s="140"/>
      <c r="F154" s="123">
        <f>F551+F559+F569</f>
        <v>658000</v>
      </c>
      <c r="G154" s="123">
        <f t="shared" ref="G154:H154" si="27">G551+G559+G569</f>
        <v>15000</v>
      </c>
      <c r="H154" s="123">
        <f t="shared" si="27"/>
        <v>673000</v>
      </c>
    </row>
    <row r="155" spans="1:8" ht="15" customHeight="1" x14ac:dyDescent="0.25">
      <c r="A155" s="138" t="s">
        <v>155</v>
      </c>
      <c r="B155" s="129" t="s">
        <v>156</v>
      </c>
      <c r="C155" s="139"/>
      <c r="D155" s="139"/>
      <c r="E155" s="140"/>
      <c r="F155" s="123">
        <f>F524+F530+F536+F542</f>
        <v>99000</v>
      </c>
      <c r="G155" s="123">
        <f t="shared" ref="G155:H155" si="28">G524+G530+G536+G542</f>
        <v>5000</v>
      </c>
      <c r="H155" s="123">
        <f t="shared" si="28"/>
        <v>104000</v>
      </c>
    </row>
    <row r="156" spans="1:8" ht="15" customHeight="1" x14ac:dyDescent="0.25">
      <c r="A156" s="138" t="s">
        <v>157</v>
      </c>
      <c r="B156" s="129" t="s">
        <v>158</v>
      </c>
      <c r="C156" s="139"/>
      <c r="D156" s="139"/>
      <c r="E156" s="140"/>
      <c r="F156" s="123">
        <f>F580</f>
        <v>43000</v>
      </c>
      <c r="G156" s="123">
        <f t="shared" ref="G156:H156" si="29">G580</f>
        <v>0</v>
      </c>
      <c r="H156" s="123">
        <f t="shared" si="29"/>
        <v>43000</v>
      </c>
    </row>
    <row r="157" spans="1:8" ht="15" customHeight="1" x14ac:dyDescent="0.25">
      <c r="A157" s="137" t="s">
        <v>159</v>
      </c>
      <c r="B157" s="126" t="s">
        <v>160</v>
      </c>
      <c r="C157" s="127"/>
      <c r="D157" s="127"/>
      <c r="E157" s="127"/>
      <c r="F157" s="118">
        <f>F158+F161</f>
        <v>1220153</v>
      </c>
      <c r="G157" s="118">
        <f t="shared" ref="G157:H157" si="30">G158+G161</f>
        <v>43900</v>
      </c>
      <c r="H157" s="118">
        <f t="shared" si="30"/>
        <v>1264053</v>
      </c>
    </row>
    <row r="158" spans="1:8" ht="15" customHeight="1" x14ac:dyDescent="0.25">
      <c r="A158" s="141" t="s">
        <v>161</v>
      </c>
      <c r="B158" s="142" t="s">
        <v>162</v>
      </c>
      <c r="C158" s="143"/>
      <c r="D158" s="143"/>
      <c r="E158" s="144"/>
      <c r="F158" s="145">
        <f>F159+F160</f>
        <v>1165153</v>
      </c>
      <c r="G158" s="145">
        <f t="shared" ref="G158:H158" si="31">G159+G160</f>
        <v>33900</v>
      </c>
      <c r="H158" s="145">
        <f t="shared" si="31"/>
        <v>1199053</v>
      </c>
    </row>
    <row r="159" spans="1:8" ht="15" customHeight="1" x14ac:dyDescent="0.25">
      <c r="A159" s="138" t="s">
        <v>163</v>
      </c>
      <c r="B159" s="129" t="s">
        <v>164</v>
      </c>
      <c r="C159" s="139"/>
      <c r="D159" s="139"/>
      <c r="E159" s="140"/>
      <c r="F159" s="123">
        <f>F590</f>
        <v>987153</v>
      </c>
      <c r="G159" s="123">
        <f t="shared" ref="G159:H159" si="32">G590</f>
        <v>29900</v>
      </c>
      <c r="H159" s="123">
        <f t="shared" si="32"/>
        <v>1017053</v>
      </c>
    </row>
    <row r="160" spans="1:8" ht="15" customHeight="1" x14ac:dyDescent="0.25">
      <c r="A160" s="138" t="s">
        <v>165</v>
      </c>
      <c r="B160" s="129" t="s">
        <v>166</v>
      </c>
      <c r="C160" s="139"/>
      <c r="D160" s="139"/>
      <c r="E160" s="140"/>
      <c r="F160" s="123">
        <f>F615</f>
        <v>178000</v>
      </c>
      <c r="G160" s="123">
        <f t="shared" ref="G160:H160" si="33">G615</f>
        <v>4000</v>
      </c>
      <c r="H160" s="123">
        <f t="shared" si="33"/>
        <v>182000</v>
      </c>
    </row>
    <row r="161" spans="1:8" ht="15" customHeight="1" x14ac:dyDescent="0.25">
      <c r="A161" s="146" t="s">
        <v>167</v>
      </c>
      <c r="B161" s="147" t="s">
        <v>168</v>
      </c>
      <c r="C161" s="148"/>
      <c r="D161" s="148"/>
      <c r="E161" s="149"/>
      <c r="F161" s="150">
        <f>F625</f>
        <v>55000</v>
      </c>
      <c r="G161" s="150">
        <f t="shared" ref="G161:H161" si="34">G625</f>
        <v>10000</v>
      </c>
      <c r="H161" s="150">
        <f t="shared" si="34"/>
        <v>65000</v>
      </c>
    </row>
    <row r="162" spans="1:8" ht="15" customHeight="1" x14ac:dyDescent="0.25">
      <c r="A162" s="137" t="s">
        <v>169</v>
      </c>
      <c r="B162" s="126" t="s">
        <v>170</v>
      </c>
      <c r="C162" s="127"/>
      <c r="D162" s="127"/>
      <c r="E162" s="127"/>
      <c r="F162" s="118">
        <f>F163+F164+F165+F166</f>
        <v>412120</v>
      </c>
      <c r="G162" s="118">
        <f t="shared" ref="G162:H162" si="35">G163+G164+G165+G166</f>
        <v>-48450</v>
      </c>
      <c r="H162" s="118">
        <f t="shared" si="35"/>
        <v>363670</v>
      </c>
    </row>
    <row r="163" spans="1:8" ht="15" customHeight="1" x14ac:dyDescent="0.25">
      <c r="A163" s="151" t="s">
        <v>171</v>
      </c>
      <c r="B163" s="133" t="s">
        <v>172</v>
      </c>
      <c r="C163" s="134"/>
      <c r="D163" s="134"/>
      <c r="E163" s="135"/>
      <c r="F163" s="136">
        <f>F670+F641+F647</f>
        <v>249070</v>
      </c>
      <c r="G163" s="136">
        <f t="shared" ref="G163:H163" si="36">G670+G641+G647</f>
        <v>-50000</v>
      </c>
      <c r="H163" s="136">
        <f t="shared" si="36"/>
        <v>199070</v>
      </c>
    </row>
    <row r="164" spans="1:8" ht="15" customHeight="1" x14ac:dyDescent="0.25">
      <c r="A164" s="151" t="s">
        <v>173</v>
      </c>
      <c r="B164" s="133" t="s">
        <v>174</v>
      </c>
      <c r="C164" s="134"/>
      <c r="D164" s="134"/>
      <c r="E164" s="135"/>
      <c r="F164" s="136">
        <f>F664</f>
        <v>27000</v>
      </c>
      <c r="G164" s="136">
        <f t="shared" ref="G164:H164" si="37">G664</f>
        <v>7000</v>
      </c>
      <c r="H164" s="136">
        <f t="shared" si="37"/>
        <v>34000</v>
      </c>
    </row>
    <row r="165" spans="1:8" ht="15" customHeight="1" x14ac:dyDescent="0.25">
      <c r="A165" s="151" t="s">
        <v>175</v>
      </c>
      <c r="B165" s="133" t="s">
        <v>176</v>
      </c>
      <c r="C165" s="134"/>
      <c r="D165" s="134"/>
      <c r="E165" s="135"/>
      <c r="F165" s="136">
        <f>F634+F677+F684</f>
        <v>129450</v>
      </c>
      <c r="G165" s="136">
        <f t="shared" ref="G165:H165" si="38">G634+G677+G684</f>
        <v>-9450</v>
      </c>
      <c r="H165" s="136">
        <f t="shared" si="38"/>
        <v>120000</v>
      </c>
    </row>
    <row r="166" spans="1:8" ht="15" customHeight="1" x14ac:dyDescent="0.25">
      <c r="A166" s="138" t="s">
        <v>177</v>
      </c>
      <c r="B166" s="129" t="s">
        <v>178</v>
      </c>
      <c r="C166" s="130"/>
      <c r="D166" s="130"/>
      <c r="E166" s="131"/>
      <c r="F166" s="123">
        <f>F691+F700</f>
        <v>6600</v>
      </c>
      <c r="G166" s="123">
        <f t="shared" ref="G166:H166" si="39">G691+G700</f>
        <v>4000</v>
      </c>
      <c r="H166" s="123">
        <f t="shared" si="39"/>
        <v>10600</v>
      </c>
    </row>
    <row r="167" spans="1:8" ht="15" customHeight="1" x14ac:dyDescent="0.25">
      <c r="A167" s="137"/>
      <c r="B167" s="126" t="s">
        <v>179</v>
      </c>
      <c r="C167" s="127"/>
      <c r="D167" s="127"/>
      <c r="E167" s="127"/>
      <c r="F167" s="118">
        <f>F134+F139+F140+F143+F146+F148+F152+F153+F157+F162</f>
        <v>9460182.129999999</v>
      </c>
      <c r="G167" s="118">
        <f t="shared" ref="G167:H167" si="40">G134+G139+G140+G143+G146+G148+G152+G153+G157+G162</f>
        <v>2910055</v>
      </c>
      <c r="H167" s="118">
        <f t="shared" si="40"/>
        <v>12370237.129999999</v>
      </c>
    </row>
    <row r="168" spans="1:8" ht="15" customHeight="1" x14ac:dyDescent="0.25">
      <c r="B168" s="69"/>
      <c r="C168" s="69"/>
      <c r="D168" s="69"/>
      <c r="E168" s="82"/>
      <c r="F168" s="93"/>
      <c r="G168" s="93"/>
      <c r="H168" s="93"/>
    </row>
    <row r="169" spans="1:8" x14ac:dyDescent="0.25">
      <c r="B169" s="152" t="s">
        <v>180</v>
      </c>
      <c r="C169" s="152"/>
      <c r="D169" s="152"/>
      <c r="E169" s="152"/>
      <c r="F169" s="152"/>
      <c r="G169" s="152"/>
      <c r="H169" s="152"/>
    </row>
    <row r="171" spans="1:8" x14ac:dyDescent="0.25">
      <c r="B171" s="153" t="s">
        <v>181</v>
      </c>
      <c r="C171" s="153"/>
      <c r="D171" s="153"/>
      <c r="E171" s="153"/>
      <c r="F171" s="153"/>
      <c r="G171" s="153"/>
      <c r="H171" s="153"/>
    </row>
    <row r="173" spans="1:8" s="154" customFormat="1" ht="32.25" customHeight="1" x14ac:dyDescent="0.25">
      <c r="B173" s="155" t="s">
        <v>182</v>
      </c>
      <c r="C173" s="155"/>
      <c r="D173" s="155"/>
      <c r="E173" s="155"/>
      <c r="F173" s="155"/>
      <c r="G173" s="155"/>
      <c r="H173" s="155"/>
    </row>
    <row r="174" spans="1:8" x14ac:dyDescent="0.25">
      <c r="B174"/>
      <c r="C174"/>
      <c r="D174"/>
      <c r="E174"/>
      <c r="F174"/>
      <c r="G174"/>
      <c r="H174"/>
    </row>
    <row r="175" spans="1:8" x14ac:dyDescent="0.25">
      <c r="B175" s="13" t="s">
        <v>26</v>
      </c>
      <c r="C175" s="13"/>
      <c r="D175" s="13"/>
      <c r="E175" s="13"/>
      <c r="F175" s="38" t="s">
        <v>7</v>
      </c>
      <c r="G175" s="39" t="s">
        <v>8</v>
      </c>
      <c r="H175" s="39" t="s">
        <v>9</v>
      </c>
    </row>
    <row r="176" spans="1:8" ht="15" customHeight="1" x14ac:dyDescent="0.25">
      <c r="B176" s="41"/>
      <c r="C176" s="13" t="s">
        <v>27</v>
      </c>
      <c r="D176" s="13"/>
      <c r="E176" s="13"/>
      <c r="F176" s="42"/>
      <c r="G176" s="43"/>
      <c r="H176" s="43"/>
    </row>
    <row r="177" spans="2:8" ht="15" customHeight="1" x14ac:dyDescent="0.25">
      <c r="B177" s="41"/>
      <c r="C177" s="41"/>
      <c r="D177" s="13" t="s">
        <v>28</v>
      </c>
      <c r="E177" s="13"/>
      <c r="F177" s="42"/>
      <c r="G177" s="43"/>
      <c r="H177" s="43"/>
    </row>
    <row r="178" spans="2:8" ht="15" customHeight="1" x14ac:dyDescent="0.25">
      <c r="B178" s="41"/>
      <c r="C178" s="41"/>
      <c r="D178" s="41"/>
      <c r="E178" s="44" t="s">
        <v>29</v>
      </c>
      <c r="F178" s="45"/>
      <c r="G178" s="46"/>
      <c r="H178" s="46"/>
    </row>
    <row r="179" spans="2:8" ht="15" customHeight="1" x14ac:dyDescent="0.25">
      <c r="B179" s="44">
        <v>1</v>
      </c>
      <c r="C179" s="44">
        <v>2</v>
      </c>
      <c r="D179" s="44">
        <v>3</v>
      </c>
      <c r="E179" s="44">
        <v>4</v>
      </c>
      <c r="F179" s="44">
        <v>5</v>
      </c>
      <c r="G179" s="44">
        <v>6</v>
      </c>
      <c r="H179" s="44">
        <v>7</v>
      </c>
    </row>
    <row r="180" spans="2:8" ht="15" customHeight="1" x14ac:dyDescent="0.25">
      <c r="B180" s="156" t="s">
        <v>183</v>
      </c>
      <c r="C180" s="157"/>
      <c r="D180" s="157"/>
      <c r="E180" s="158"/>
      <c r="F180" s="159">
        <f>F181+F196</f>
        <v>9460182.129999999</v>
      </c>
      <c r="G180" s="159">
        <f>G181+G196</f>
        <v>2910055</v>
      </c>
      <c r="H180" s="159">
        <f>H181+H196</f>
        <v>12370237.129999999</v>
      </c>
    </row>
    <row r="181" spans="2:8" ht="25.5" customHeight="1" x14ac:dyDescent="0.25">
      <c r="B181" s="160" t="s">
        <v>184</v>
      </c>
      <c r="C181" s="161"/>
      <c r="D181" s="161"/>
      <c r="E181" s="162"/>
      <c r="F181" s="163">
        <f>F182</f>
        <v>182574</v>
      </c>
      <c r="G181" s="163">
        <f>G182</f>
        <v>6000</v>
      </c>
      <c r="H181" s="163">
        <f>H182</f>
        <v>188574</v>
      </c>
    </row>
    <row r="182" spans="2:8" s="168" customFormat="1" ht="24.75" customHeight="1" x14ac:dyDescent="0.25">
      <c r="B182" s="164" t="s">
        <v>185</v>
      </c>
      <c r="C182" s="165"/>
      <c r="D182" s="165"/>
      <c r="E182" s="166"/>
      <c r="F182" s="167">
        <f>F184</f>
        <v>182574</v>
      </c>
      <c r="G182" s="167">
        <f>G184</f>
        <v>6000</v>
      </c>
      <c r="H182" s="167">
        <f>H184</f>
        <v>188574</v>
      </c>
    </row>
    <row r="183" spans="2:8" s="168" customFormat="1" ht="18.75" customHeight="1" x14ac:dyDescent="0.25">
      <c r="B183" s="169" t="s">
        <v>186</v>
      </c>
      <c r="C183" s="170"/>
      <c r="D183" s="170"/>
      <c r="E183" s="171"/>
      <c r="F183" s="172">
        <f t="shared" ref="F183:H184" si="41">F184</f>
        <v>182574</v>
      </c>
      <c r="G183" s="172">
        <f t="shared" si="41"/>
        <v>6000</v>
      </c>
      <c r="H183" s="172">
        <f t="shared" si="41"/>
        <v>188574</v>
      </c>
    </row>
    <row r="184" spans="2:8" s="168" customFormat="1" ht="31.5" customHeight="1" x14ac:dyDescent="0.25">
      <c r="B184" s="173" t="s">
        <v>187</v>
      </c>
      <c r="C184" s="174"/>
      <c r="D184" s="174"/>
      <c r="E184" s="175"/>
      <c r="F184" s="176">
        <f t="shared" si="41"/>
        <v>182574</v>
      </c>
      <c r="G184" s="176">
        <f t="shared" si="41"/>
        <v>6000</v>
      </c>
      <c r="H184" s="176">
        <f t="shared" si="41"/>
        <v>188574</v>
      </c>
    </row>
    <row r="185" spans="2:8" ht="15" customHeight="1" x14ac:dyDescent="0.25">
      <c r="B185" s="309" t="s">
        <v>188</v>
      </c>
      <c r="C185" s="310"/>
      <c r="D185" s="310"/>
      <c r="E185" s="311"/>
      <c r="F185" s="253">
        <f>F187</f>
        <v>182574</v>
      </c>
      <c r="G185" s="253">
        <f>G187</f>
        <v>6000</v>
      </c>
      <c r="H185" s="253">
        <f>H187</f>
        <v>188574</v>
      </c>
    </row>
    <row r="186" spans="2:8" ht="15" customHeight="1" x14ac:dyDescent="0.25">
      <c r="B186" s="177" t="s">
        <v>189</v>
      </c>
      <c r="C186" s="178"/>
      <c r="D186" s="178"/>
      <c r="E186" s="179"/>
      <c r="F186" s="180">
        <v>182574</v>
      </c>
      <c r="G186" s="181"/>
      <c r="H186" s="180">
        <v>188574</v>
      </c>
    </row>
    <row r="187" spans="2:8" ht="15" customHeight="1" x14ac:dyDescent="0.25">
      <c r="B187" s="182">
        <v>3</v>
      </c>
      <c r="C187" s="182"/>
      <c r="D187" s="182"/>
      <c r="E187" s="182" t="s">
        <v>190</v>
      </c>
      <c r="F187" s="183">
        <f>F188+F191+F194</f>
        <v>182574</v>
      </c>
      <c r="G187" s="184">
        <f>G188+G191+G194</f>
        <v>6000</v>
      </c>
      <c r="H187" s="184">
        <f>H188+H191+H194</f>
        <v>188574</v>
      </c>
    </row>
    <row r="188" spans="2:8" ht="15" customHeight="1" x14ac:dyDescent="0.25">
      <c r="B188" s="182"/>
      <c r="C188" s="182">
        <v>31</v>
      </c>
      <c r="D188" s="182"/>
      <c r="E188" s="182" t="s">
        <v>64</v>
      </c>
      <c r="F188" s="183">
        <f>F189+F190</f>
        <v>132810</v>
      </c>
      <c r="G188" s="184">
        <f>G189+G190</f>
        <v>0</v>
      </c>
      <c r="H188" s="184">
        <f t="shared" ref="H188:H195" si="42">F188+G188</f>
        <v>132810</v>
      </c>
    </row>
    <row r="189" spans="2:8" ht="15" customHeight="1" x14ac:dyDescent="0.25">
      <c r="B189" s="185"/>
      <c r="C189" s="185"/>
      <c r="D189" s="185">
        <v>311</v>
      </c>
      <c r="E189" s="185" t="s">
        <v>191</v>
      </c>
      <c r="F189" s="186">
        <v>114000</v>
      </c>
      <c r="G189" s="187"/>
      <c r="H189" s="187">
        <f t="shared" si="42"/>
        <v>114000</v>
      </c>
    </row>
    <row r="190" spans="2:8" ht="15" customHeight="1" x14ac:dyDescent="0.25">
      <c r="B190" s="185"/>
      <c r="C190" s="185"/>
      <c r="D190" s="185">
        <v>313</v>
      </c>
      <c r="E190" s="185" t="s">
        <v>68</v>
      </c>
      <c r="F190" s="186">
        <v>18810</v>
      </c>
      <c r="G190" s="187"/>
      <c r="H190" s="187">
        <f t="shared" si="42"/>
        <v>18810</v>
      </c>
    </row>
    <row r="191" spans="2:8" ht="15" customHeight="1" x14ac:dyDescent="0.25">
      <c r="B191" s="182"/>
      <c r="C191" s="182">
        <v>32</v>
      </c>
      <c r="D191" s="182"/>
      <c r="E191" s="182" t="s">
        <v>69</v>
      </c>
      <c r="F191" s="183">
        <f>F192+F193</f>
        <v>16964</v>
      </c>
      <c r="G191" s="184">
        <f>G192</f>
        <v>6000</v>
      </c>
      <c r="H191" s="184">
        <f t="shared" si="42"/>
        <v>22964</v>
      </c>
    </row>
    <row r="192" spans="2:8" ht="15" customHeight="1" x14ac:dyDescent="0.25">
      <c r="B192" s="185"/>
      <c r="C192" s="185"/>
      <c r="D192" s="185">
        <v>321</v>
      </c>
      <c r="E192" s="185" t="s">
        <v>70</v>
      </c>
      <c r="F192" s="186">
        <v>16964</v>
      </c>
      <c r="G192" s="187">
        <v>6000</v>
      </c>
      <c r="H192" s="187">
        <f t="shared" si="42"/>
        <v>22964</v>
      </c>
    </row>
    <row r="193" spans="2:8" ht="15" customHeight="1" x14ac:dyDescent="0.25">
      <c r="B193" s="185"/>
      <c r="C193" s="185"/>
      <c r="D193" s="185">
        <v>323</v>
      </c>
      <c r="E193" s="185" t="s">
        <v>73</v>
      </c>
      <c r="F193" s="186"/>
      <c r="G193" s="187"/>
      <c r="H193" s="187">
        <f t="shared" si="42"/>
        <v>0</v>
      </c>
    </row>
    <row r="194" spans="2:8" ht="15" customHeight="1" x14ac:dyDescent="0.25">
      <c r="B194" s="182"/>
      <c r="C194" s="182">
        <v>38</v>
      </c>
      <c r="D194" s="182"/>
      <c r="E194" s="182" t="s">
        <v>85</v>
      </c>
      <c r="F194" s="183">
        <f>F195</f>
        <v>32800</v>
      </c>
      <c r="G194" s="184"/>
      <c r="H194" s="184">
        <f t="shared" si="42"/>
        <v>32800</v>
      </c>
    </row>
    <row r="195" spans="2:8" x14ac:dyDescent="0.25">
      <c r="B195" s="185"/>
      <c r="C195" s="185"/>
      <c r="D195" s="185">
        <v>381</v>
      </c>
      <c r="E195" s="188" t="s">
        <v>192</v>
      </c>
      <c r="F195" s="186">
        <v>32800</v>
      </c>
      <c r="G195" s="187"/>
      <c r="H195" s="187">
        <f t="shared" si="42"/>
        <v>32800</v>
      </c>
    </row>
    <row r="196" spans="2:8" ht="26.25" customHeight="1" x14ac:dyDescent="0.25">
      <c r="B196" s="189" t="s">
        <v>193</v>
      </c>
      <c r="C196" s="190"/>
      <c r="D196" s="190"/>
      <c r="E196" s="191"/>
      <c r="F196" s="163">
        <f>F197+F286+F330+F360+F521+F587+F631</f>
        <v>9277608.129999999</v>
      </c>
      <c r="G196" s="163">
        <f>G197+G286+G330+G360+G521+G587+G631</f>
        <v>2904055</v>
      </c>
      <c r="H196" s="163">
        <f>H197+H286+H330+H360+H521+H587+H631</f>
        <v>12181663.129999999</v>
      </c>
    </row>
    <row r="197" spans="2:8" ht="21" customHeight="1" x14ac:dyDescent="0.25">
      <c r="B197" s="192" t="s">
        <v>194</v>
      </c>
      <c r="C197" s="193"/>
      <c r="D197" s="193"/>
      <c r="E197" s="194"/>
      <c r="F197" s="195">
        <f>F198+F273</f>
        <v>1492969</v>
      </c>
      <c r="G197" s="195">
        <f>G198+G273</f>
        <v>40100</v>
      </c>
      <c r="H197" s="195">
        <f>H198+H273</f>
        <v>1533069</v>
      </c>
    </row>
    <row r="198" spans="2:8" ht="18" customHeight="1" x14ac:dyDescent="0.25">
      <c r="B198" s="196" t="s">
        <v>195</v>
      </c>
      <c r="C198" s="196"/>
      <c r="D198" s="196"/>
      <c r="E198" s="196"/>
      <c r="F198" s="197">
        <f>F199+F226+F235+F245+F252+F258+F264</f>
        <v>1457598</v>
      </c>
      <c r="G198" s="197">
        <f>G199+G226+G235+G245+G252+G258+G264</f>
        <v>40000</v>
      </c>
      <c r="H198" s="197">
        <f>H199+H226+H235+H245+H252+H258+H264</f>
        <v>1497598</v>
      </c>
    </row>
    <row r="199" spans="2:8" ht="18.75" customHeight="1" x14ac:dyDescent="0.25">
      <c r="B199" s="308" t="s">
        <v>196</v>
      </c>
      <c r="C199" s="308"/>
      <c r="D199" s="308"/>
      <c r="E199" s="308"/>
      <c r="F199" s="253">
        <f>F203+F216+F223</f>
        <v>720198</v>
      </c>
      <c r="G199" s="253">
        <f>G203+G216</f>
        <v>39000</v>
      </c>
      <c r="H199" s="253">
        <f>H203+H216</f>
        <v>759198</v>
      </c>
    </row>
    <row r="200" spans="2:8" ht="15.75" customHeight="1" x14ac:dyDescent="0.25">
      <c r="B200" s="198" t="s">
        <v>197</v>
      </c>
      <c r="C200" s="198"/>
      <c r="D200" s="198"/>
      <c r="E200" s="198"/>
      <c r="F200" s="199">
        <f>F199</f>
        <v>720198</v>
      </c>
      <c r="G200" s="199">
        <f>G199</f>
        <v>39000</v>
      </c>
      <c r="H200" s="199">
        <f>H199</f>
        <v>759198</v>
      </c>
    </row>
    <row r="201" spans="2:8" x14ac:dyDescent="0.25">
      <c r="B201" s="200" t="s">
        <v>198</v>
      </c>
      <c r="C201" s="201"/>
      <c r="D201" s="201"/>
      <c r="E201" s="202"/>
      <c r="F201" s="180">
        <v>712698</v>
      </c>
      <c r="G201" s="181"/>
      <c r="H201" s="180">
        <v>751698</v>
      </c>
    </row>
    <row r="202" spans="2:8" x14ac:dyDescent="0.25">
      <c r="B202" s="200" t="s">
        <v>199</v>
      </c>
      <c r="C202" s="201"/>
      <c r="D202" s="201"/>
      <c r="E202" s="202"/>
      <c r="F202" s="180">
        <v>7500</v>
      </c>
      <c r="G202" s="181"/>
      <c r="H202" s="180">
        <v>7500</v>
      </c>
    </row>
    <row r="203" spans="2:8" x14ac:dyDescent="0.25">
      <c r="B203" s="182">
        <v>3</v>
      </c>
      <c r="C203" s="182"/>
      <c r="D203" s="182"/>
      <c r="E203" s="182" t="s">
        <v>190</v>
      </c>
      <c r="F203" s="183">
        <f>F204+F208+F214</f>
        <v>698198</v>
      </c>
      <c r="G203" s="184">
        <f>G204+G208+G214</f>
        <v>14000</v>
      </c>
      <c r="H203" s="184">
        <f>H204+H208+H214</f>
        <v>712198</v>
      </c>
    </row>
    <row r="204" spans="2:8" x14ac:dyDescent="0.25">
      <c r="B204" s="182"/>
      <c r="C204" s="182">
        <v>31</v>
      </c>
      <c r="D204" s="182"/>
      <c r="E204" s="182" t="s">
        <v>64</v>
      </c>
      <c r="F204" s="183">
        <f>F205+F206+F207</f>
        <v>339925</v>
      </c>
      <c r="G204" s="184">
        <f>G205+G206+G207</f>
        <v>7000</v>
      </c>
      <c r="H204" s="184">
        <f t="shared" ref="H204:H215" si="43">F204+G204</f>
        <v>346925</v>
      </c>
    </row>
    <row r="205" spans="2:8" x14ac:dyDescent="0.25">
      <c r="B205" s="185"/>
      <c r="C205" s="185"/>
      <c r="D205" s="185">
        <v>311</v>
      </c>
      <c r="E205" s="185" t="s">
        <v>200</v>
      </c>
      <c r="F205" s="186">
        <v>278900</v>
      </c>
      <c r="G205" s="187"/>
      <c r="H205" s="187">
        <f t="shared" si="43"/>
        <v>278900</v>
      </c>
    </row>
    <row r="206" spans="2:8" x14ac:dyDescent="0.25">
      <c r="B206" s="185"/>
      <c r="C206" s="185"/>
      <c r="D206" s="185">
        <v>312</v>
      </c>
      <c r="E206" s="185" t="s">
        <v>67</v>
      </c>
      <c r="F206" s="186">
        <v>15000</v>
      </c>
      <c r="G206" s="187">
        <v>7000</v>
      </c>
      <c r="H206" s="187">
        <f t="shared" si="43"/>
        <v>22000</v>
      </c>
    </row>
    <row r="207" spans="2:8" x14ac:dyDescent="0.25">
      <c r="B207" s="185"/>
      <c r="C207" s="185"/>
      <c r="D207" s="185">
        <v>313</v>
      </c>
      <c r="E207" s="185" t="s">
        <v>68</v>
      </c>
      <c r="F207" s="186">
        <v>46025</v>
      </c>
      <c r="G207" s="187"/>
      <c r="H207" s="187">
        <f t="shared" si="43"/>
        <v>46025</v>
      </c>
    </row>
    <row r="208" spans="2:8" x14ac:dyDescent="0.25">
      <c r="B208" s="182"/>
      <c r="C208" s="182">
        <v>32</v>
      </c>
      <c r="D208" s="182"/>
      <c r="E208" s="182" t="s">
        <v>69</v>
      </c>
      <c r="F208" s="183">
        <f>F209+F210+F211+F212+F213</f>
        <v>347923</v>
      </c>
      <c r="G208" s="184">
        <f>G209+G210+G211+G212+G213</f>
        <v>5000</v>
      </c>
      <c r="H208" s="184">
        <f t="shared" si="43"/>
        <v>352923</v>
      </c>
    </row>
    <row r="209" spans="2:8" x14ac:dyDescent="0.25">
      <c r="B209" s="185"/>
      <c r="C209" s="185"/>
      <c r="D209" s="185">
        <v>321</v>
      </c>
      <c r="E209" s="185" t="s">
        <v>70</v>
      </c>
      <c r="F209" s="186">
        <v>33892</v>
      </c>
      <c r="G209" s="187"/>
      <c r="H209" s="187">
        <f t="shared" si="43"/>
        <v>33892</v>
      </c>
    </row>
    <row r="210" spans="2:8" x14ac:dyDescent="0.25">
      <c r="B210" s="185"/>
      <c r="C210" s="185"/>
      <c r="D210" s="185">
        <v>322</v>
      </c>
      <c r="E210" s="185" t="s">
        <v>71</v>
      </c>
      <c r="F210" s="186">
        <v>73400</v>
      </c>
      <c r="G210" s="187"/>
      <c r="H210" s="187">
        <f t="shared" si="43"/>
        <v>73400</v>
      </c>
    </row>
    <row r="211" spans="2:8" x14ac:dyDescent="0.25">
      <c r="B211" s="185"/>
      <c r="C211" s="185"/>
      <c r="D211" s="185">
        <v>323</v>
      </c>
      <c r="E211" s="185" t="s">
        <v>73</v>
      </c>
      <c r="F211" s="186">
        <v>225631</v>
      </c>
      <c r="G211" s="187"/>
      <c r="H211" s="187">
        <f t="shared" si="43"/>
        <v>225631</v>
      </c>
    </row>
    <row r="212" spans="2:8" x14ac:dyDescent="0.25">
      <c r="B212" s="185"/>
      <c r="C212" s="185"/>
      <c r="D212" s="185">
        <v>324</v>
      </c>
      <c r="E212" s="185" t="s">
        <v>74</v>
      </c>
      <c r="F212" s="186"/>
      <c r="G212" s="187"/>
      <c r="H212" s="187">
        <f t="shared" si="43"/>
        <v>0</v>
      </c>
    </row>
    <row r="213" spans="2:8" x14ac:dyDescent="0.25">
      <c r="B213" s="185"/>
      <c r="C213" s="185"/>
      <c r="D213" s="185">
        <v>329</v>
      </c>
      <c r="E213" s="185" t="s">
        <v>75</v>
      </c>
      <c r="F213" s="186">
        <v>15000</v>
      </c>
      <c r="G213" s="187">
        <v>5000</v>
      </c>
      <c r="H213" s="187">
        <f t="shared" si="43"/>
        <v>20000</v>
      </c>
    </row>
    <row r="214" spans="2:8" x14ac:dyDescent="0.25">
      <c r="B214" s="182"/>
      <c r="C214" s="182">
        <v>34</v>
      </c>
      <c r="D214" s="182"/>
      <c r="E214" s="182" t="s">
        <v>76</v>
      </c>
      <c r="F214" s="183">
        <f>F215</f>
        <v>10350</v>
      </c>
      <c r="G214" s="184">
        <f>G215</f>
        <v>2000</v>
      </c>
      <c r="H214" s="184">
        <f t="shared" si="43"/>
        <v>12350</v>
      </c>
    </row>
    <row r="215" spans="2:8" x14ac:dyDescent="0.25">
      <c r="B215" s="185"/>
      <c r="C215" s="185"/>
      <c r="D215" s="185">
        <v>343</v>
      </c>
      <c r="E215" s="185" t="s">
        <v>78</v>
      </c>
      <c r="F215" s="186">
        <v>10350</v>
      </c>
      <c r="G215" s="187">
        <v>2000</v>
      </c>
      <c r="H215" s="187">
        <f t="shared" si="43"/>
        <v>12350</v>
      </c>
    </row>
    <row r="216" spans="2:8" x14ac:dyDescent="0.25">
      <c r="B216" s="182">
        <v>4</v>
      </c>
      <c r="C216" s="182"/>
      <c r="D216" s="182"/>
      <c r="E216" s="203" t="s">
        <v>201</v>
      </c>
      <c r="F216" s="183">
        <f>F217+F220</f>
        <v>22000</v>
      </c>
      <c r="G216" s="184">
        <f>G217+G220</f>
        <v>25000</v>
      </c>
      <c r="H216" s="184">
        <f t="shared" ref="H216" si="44">H217+H220</f>
        <v>47000</v>
      </c>
    </row>
    <row r="217" spans="2:8" x14ac:dyDescent="0.25">
      <c r="B217" s="185"/>
      <c r="C217" s="182">
        <v>41</v>
      </c>
      <c r="D217" s="182"/>
      <c r="E217" s="203" t="s">
        <v>89</v>
      </c>
      <c r="F217" s="183">
        <f>F219+F218</f>
        <v>0</v>
      </c>
      <c r="G217" s="184"/>
      <c r="H217" s="184">
        <f t="shared" ref="H217:H222" si="45">F217+G217</f>
        <v>0</v>
      </c>
    </row>
    <row r="218" spans="2:8" x14ac:dyDescent="0.25">
      <c r="B218" s="185"/>
      <c r="C218" s="182"/>
      <c r="D218" s="185">
        <v>411</v>
      </c>
      <c r="E218" s="204" t="s">
        <v>202</v>
      </c>
      <c r="F218" s="186"/>
      <c r="G218" s="184"/>
      <c r="H218" s="184">
        <f t="shared" si="45"/>
        <v>0</v>
      </c>
    </row>
    <row r="219" spans="2:8" x14ac:dyDescent="0.25">
      <c r="B219" s="185"/>
      <c r="C219" s="185"/>
      <c r="D219" s="185">
        <v>412</v>
      </c>
      <c r="E219" s="185" t="s">
        <v>91</v>
      </c>
      <c r="F219" s="186"/>
      <c r="G219" s="187"/>
      <c r="H219" s="187">
        <f t="shared" si="45"/>
        <v>0</v>
      </c>
    </row>
    <row r="220" spans="2:8" x14ac:dyDescent="0.25">
      <c r="B220" s="185"/>
      <c r="C220" s="182">
        <v>42</v>
      </c>
      <c r="D220" s="185"/>
      <c r="E220" s="205" t="s">
        <v>203</v>
      </c>
      <c r="F220" s="183">
        <f>F221+F222</f>
        <v>22000</v>
      </c>
      <c r="G220" s="184">
        <f>G221+G222</f>
        <v>25000</v>
      </c>
      <c r="H220" s="184">
        <f t="shared" si="45"/>
        <v>47000</v>
      </c>
    </row>
    <row r="221" spans="2:8" x14ac:dyDescent="0.25">
      <c r="B221" s="185"/>
      <c r="C221" s="185"/>
      <c r="D221" s="185">
        <v>422</v>
      </c>
      <c r="E221" s="206" t="s">
        <v>94</v>
      </c>
      <c r="F221" s="186">
        <v>2000</v>
      </c>
      <c r="G221" s="187">
        <v>5000</v>
      </c>
      <c r="H221" s="187">
        <f t="shared" si="45"/>
        <v>7000</v>
      </c>
    </row>
    <row r="222" spans="2:8" x14ac:dyDescent="0.25">
      <c r="B222" s="185"/>
      <c r="C222" s="185"/>
      <c r="D222" s="185">
        <v>426</v>
      </c>
      <c r="E222" s="206" t="s">
        <v>96</v>
      </c>
      <c r="F222" s="186">
        <v>20000</v>
      </c>
      <c r="G222" s="187">
        <v>20000</v>
      </c>
      <c r="H222" s="187">
        <f t="shared" si="45"/>
        <v>40000</v>
      </c>
    </row>
    <row r="223" spans="2:8" x14ac:dyDescent="0.25">
      <c r="B223" s="207">
        <v>5</v>
      </c>
      <c r="C223" s="182"/>
      <c r="D223" s="185"/>
      <c r="E223" s="61" t="s">
        <v>204</v>
      </c>
      <c r="F223" s="183">
        <f>F224</f>
        <v>0</v>
      </c>
      <c r="G223" s="187"/>
      <c r="H223" s="187"/>
    </row>
    <row r="224" spans="2:8" x14ac:dyDescent="0.25">
      <c r="B224" s="182"/>
      <c r="C224" s="182">
        <v>53</v>
      </c>
      <c r="D224" s="185"/>
      <c r="E224" s="61" t="s">
        <v>101</v>
      </c>
      <c r="F224" s="183">
        <f>F225</f>
        <v>0</v>
      </c>
      <c r="G224" s="187"/>
      <c r="H224" s="187">
        <f t="shared" ref="H224:H225" si="46">F224+G224</f>
        <v>0</v>
      </c>
    </row>
    <row r="225" spans="2:8" ht="15" customHeight="1" x14ac:dyDescent="0.25">
      <c r="B225" s="185"/>
      <c r="C225" s="185"/>
      <c r="D225" s="185">
        <v>532</v>
      </c>
      <c r="E225" s="56" t="s">
        <v>205</v>
      </c>
      <c r="F225" s="186"/>
      <c r="G225" s="186"/>
      <c r="H225" s="187">
        <f t="shared" si="46"/>
        <v>0</v>
      </c>
    </row>
    <row r="226" spans="2:8" ht="18.75" customHeight="1" x14ac:dyDescent="0.25">
      <c r="B226" s="301" t="s">
        <v>206</v>
      </c>
      <c r="C226" s="301"/>
      <c r="D226" s="301"/>
      <c r="E226" s="301"/>
      <c r="F226" s="253">
        <f>F230</f>
        <v>305400</v>
      </c>
      <c r="G226" s="253">
        <f>G230</f>
        <v>0</v>
      </c>
      <c r="H226" s="253">
        <f>H230</f>
        <v>305400</v>
      </c>
    </row>
    <row r="227" spans="2:8" ht="15.75" customHeight="1" x14ac:dyDescent="0.25">
      <c r="B227" s="198" t="s">
        <v>197</v>
      </c>
      <c r="C227" s="198"/>
      <c r="D227" s="198"/>
      <c r="E227" s="198"/>
      <c r="F227" s="199">
        <f>F226</f>
        <v>305400</v>
      </c>
      <c r="G227" s="199">
        <f>G226</f>
        <v>0</v>
      </c>
      <c r="H227" s="199">
        <f>H226</f>
        <v>305400</v>
      </c>
    </row>
    <row r="228" spans="2:8" x14ac:dyDescent="0.25">
      <c r="B228" s="200" t="s">
        <v>207</v>
      </c>
      <c r="C228" s="201"/>
      <c r="D228" s="201"/>
      <c r="E228" s="202"/>
      <c r="F228" s="180">
        <v>5400</v>
      </c>
      <c r="G228" s="181"/>
      <c r="H228" s="180">
        <v>305400</v>
      </c>
    </row>
    <row r="229" spans="2:8" x14ac:dyDescent="0.25">
      <c r="B229" s="200" t="s">
        <v>208</v>
      </c>
      <c r="C229" s="201"/>
      <c r="D229" s="201"/>
      <c r="E229" s="202"/>
      <c r="F229" s="180">
        <v>300000</v>
      </c>
      <c r="G229" s="181"/>
      <c r="H229" s="180">
        <v>0</v>
      </c>
    </row>
    <row r="230" spans="2:8" x14ac:dyDescent="0.25">
      <c r="B230" s="182">
        <v>3</v>
      </c>
      <c r="C230" s="182"/>
      <c r="D230" s="182"/>
      <c r="E230" s="182" t="s">
        <v>190</v>
      </c>
      <c r="F230" s="183">
        <f>F231</f>
        <v>305400</v>
      </c>
      <c r="G230" s="184">
        <f t="shared" ref="G230:H230" si="47">G231</f>
        <v>0</v>
      </c>
      <c r="H230" s="184">
        <f t="shared" si="47"/>
        <v>305400</v>
      </c>
    </row>
    <row r="231" spans="2:8" x14ac:dyDescent="0.25">
      <c r="B231" s="182"/>
      <c r="C231" s="182">
        <v>32</v>
      </c>
      <c r="D231" s="182"/>
      <c r="E231" s="182" t="s">
        <v>69</v>
      </c>
      <c r="F231" s="183">
        <f>F233+F234+F232</f>
        <v>305400</v>
      </c>
      <c r="G231" s="184"/>
      <c r="H231" s="184">
        <f t="shared" ref="H231:H234" si="48">F231+G231</f>
        <v>305400</v>
      </c>
    </row>
    <row r="232" spans="2:8" x14ac:dyDescent="0.25">
      <c r="B232" s="182"/>
      <c r="C232" s="182"/>
      <c r="D232" s="185">
        <v>322</v>
      </c>
      <c r="E232" s="185" t="s">
        <v>71</v>
      </c>
      <c r="F232" s="186">
        <v>2000</v>
      </c>
      <c r="G232" s="184"/>
      <c r="H232" s="187">
        <f t="shared" si="48"/>
        <v>2000</v>
      </c>
    </row>
    <row r="233" spans="2:8" x14ac:dyDescent="0.25">
      <c r="B233" s="185"/>
      <c r="C233" s="185"/>
      <c r="D233" s="185">
        <v>323</v>
      </c>
      <c r="E233" s="185" t="s">
        <v>73</v>
      </c>
      <c r="F233" s="186">
        <v>300000</v>
      </c>
      <c r="G233" s="187"/>
      <c r="H233" s="187">
        <f t="shared" si="48"/>
        <v>300000</v>
      </c>
    </row>
    <row r="234" spans="2:8" x14ac:dyDescent="0.25">
      <c r="B234" s="185"/>
      <c r="C234" s="185"/>
      <c r="D234" s="185">
        <v>329</v>
      </c>
      <c r="E234" s="185" t="s">
        <v>75</v>
      </c>
      <c r="F234" s="186">
        <v>3400</v>
      </c>
      <c r="G234" s="187"/>
      <c r="H234" s="187">
        <f t="shared" si="48"/>
        <v>3400</v>
      </c>
    </row>
    <row r="235" spans="2:8" ht="15.75" customHeight="1" x14ac:dyDescent="0.25">
      <c r="B235" s="301" t="s">
        <v>209</v>
      </c>
      <c r="C235" s="301"/>
      <c r="D235" s="301"/>
      <c r="E235" s="301"/>
      <c r="F235" s="253">
        <f>F239+F242</f>
        <v>320000</v>
      </c>
      <c r="G235" s="253">
        <f t="shared" ref="G235:H235" si="49">G239+G242</f>
        <v>0</v>
      </c>
      <c r="H235" s="253">
        <f t="shared" si="49"/>
        <v>320000</v>
      </c>
    </row>
    <row r="236" spans="2:8" ht="15.75" customHeight="1" x14ac:dyDescent="0.25">
      <c r="B236" s="198" t="s">
        <v>210</v>
      </c>
      <c r="C236" s="198"/>
      <c r="D236" s="198"/>
      <c r="E236" s="198"/>
      <c r="F236" s="199">
        <f>F235</f>
        <v>320000</v>
      </c>
      <c r="G236" s="199">
        <f>G235</f>
        <v>0</v>
      </c>
      <c r="H236" s="199">
        <f>H235</f>
        <v>320000</v>
      </c>
    </row>
    <row r="237" spans="2:8" x14ac:dyDescent="0.25">
      <c r="B237" s="200" t="s">
        <v>211</v>
      </c>
      <c r="C237" s="201"/>
      <c r="D237" s="201"/>
      <c r="E237" s="202"/>
      <c r="F237" s="181"/>
      <c r="G237" s="181"/>
      <c r="H237" s="180">
        <v>0</v>
      </c>
    </row>
    <row r="238" spans="2:8" x14ac:dyDescent="0.25">
      <c r="B238" s="200" t="s">
        <v>189</v>
      </c>
      <c r="C238" s="201"/>
      <c r="D238" s="201"/>
      <c r="E238" s="202"/>
      <c r="F238" s="181">
        <v>320000</v>
      </c>
      <c r="G238" s="181"/>
      <c r="H238" s="180">
        <v>320000</v>
      </c>
    </row>
    <row r="239" spans="2:8" x14ac:dyDescent="0.25">
      <c r="B239" s="182">
        <v>3</v>
      </c>
      <c r="C239" s="182"/>
      <c r="D239" s="182"/>
      <c r="E239" s="203" t="s">
        <v>190</v>
      </c>
      <c r="F239" s="183">
        <f>F240</f>
        <v>20000</v>
      </c>
      <c r="G239" s="183">
        <f t="shared" ref="G239:H239" si="50">G240</f>
        <v>0</v>
      </c>
      <c r="H239" s="183">
        <f t="shared" si="50"/>
        <v>20000</v>
      </c>
    </row>
    <row r="240" spans="2:8" x14ac:dyDescent="0.25">
      <c r="B240" s="182"/>
      <c r="C240" s="182">
        <v>34</v>
      </c>
      <c r="D240" s="182"/>
      <c r="E240" s="203" t="s">
        <v>76</v>
      </c>
      <c r="F240" s="183">
        <f>F241</f>
        <v>20000</v>
      </c>
      <c r="G240" s="183"/>
      <c r="H240" s="183">
        <f t="shared" ref="H240:H241" si="51">F240+G240</f>
        <v>20000</v>
      </c>
    </row>
    <row r="241" spans="2:8" x14ac:dyDescent="0.25">
      <c r="B241" s="185"/>
      <c r="C241" s="185"/>
      <c r="D241" s="185">
        <v>342</v>
      </c>
      <c r="E241" s="204" t="s">
        <v>77</v>
      </c>
      <c r="F241" s="186">
        <v>20000</v>
      </c>
      <c r="G241" s="186"/>
      <c r="H241" s="186">
        <f t="shared" si="51"/>
        <v>20000</v>
      </c>
    </row>
    <row r="242" spans="2:8" x14ac:dyDescent="0.25">
      <c r="B242" s="182">
        <v>5</v>
      </c>
      <c r="C242" s="182"/>
      <c r="D242" s="182"/>
      <c r="E242" s="203" t="s">
        <v>204</v>
      </c>
      <c r="F242" s="52">
        <f>F243</f>
        <v>300000</v>
      </c>
      <c r="G242" s="52">
        <f t="shared" ref="G242:H242" si="52">G243</f>
        <v>0</v>
      </c>
      <c r="H242" s="52">
        <f t="shared" si="52"/>
        <v>300000</v>
      </c>
    </row>
    <row r="243" spans="2:8" x14ac:dyDescent="0.25">
      <c r="B243" s="182"/>
      <c r="C243" s="182">
        <v>54</v>
      </c>
      <c r="D243" s="182"/>
      <c r="E243" s="203" t="s">
        <v>103</v>
      </c>
      <c r="F243" s="52">
        <f>F244</f>
        <v>300000</v>
      </c>
      <c r="G243" s="52"/>
      <c r="H243" s="52">
        <f t="shared" ref="H243:H244" si="53">F243+G243</f>
        <v>300000</v>
      </c>
    </row>
    <row r="244" spans="2:8" ht="30" customHeight="1" x14ac:dyDescent="0.25">
      <c r="B244" s="185"/>
      <c r="C244" s="185"/>
      <c r="D244" s="185">
        <v>542</v>
      </c>
      <c r="E244" s="204" t="s">
        <v>212</v>
      </c>
      <c r="F244" s="57">
        <v>300000</v>
      </c>
      <c r="G244" s="57"/>
      <c r="H244" s="57">
        <f t="shared" si="53"/>
        <v>300000</v>
      </c>
    </row>
    <row r="245" spans="2:8" ht="15.75" customHeight="1" x14ac:dyDescent="0.25">
      <c r="B245" s="301" t="s">
        <v>213</v>
      </c>
      <c r="C245" s="301"/>
      <c r="D245" s="301"/>
      <c r="E245" s="301"/>
      <c r="F245" s="253">
        <f>F248</f>
        <v>64000</v>
      </c>
      <c r="G245" s="253">
        <f>G248</f>
        <v>0</v>
      </c>
      <c r="H245" s="253">
        <f>H248</f>
        <v>64000</v>
      </c>
    </row>
    <row r="246" spans="2:8" ht="17.25" customHeight="1" x14ac:dyDescent="0.25">
      <c r="B246" s="198" t="s">
        <v>197</v>
      </c>
      <c r="C246" s="198"/>
      <c r="D246" s="198"/>
      <c r="E246" s="198"/>
      <c r="F246" s="199">
        <f>F245</f>
        <v>64000</v>
      </c>
      <c r="G246" s="199">
        <f>G245</f>
        <v>0</v>
      </c>
      <c r="H246" s="199">
        <f>H245</f>
        <v>64000</v>
      </c>
    </row>
    <row r="247" spans="2:8" x14ac:dyDescent="0.25">
      <c r="B247" s="200" t="s">
        <v>189</v>
      </c>
      <c r="C247" s="201"/>
      <c r="D247" s="201"/>
      <c r="E247" s="202"/>
      <c r="F247" s="180">
        <v>64000</v>
      </c>
      <c r="G247" s="181"/>
      <c r="H247" s="180">
        <v>64000</v>
      </c>
    </row>
    <row r="248" spans="2:8" x14ac:dyDescent="0.25">
      <c r="B248" s="182">
        <v>3</v>
      </c>
      <c r="C248" s="182"/>
      <c r="D248" s="182"/>
      <c r="E248" s="182" t="s">
        <v>190</v>
      </c>
      <c r="F248" s="183">
        <f>F249</f>
        <v>64000</v>
      </c>
      <c r="G248" s="184">
        <f t="shared" ref="G248:H248" si="54">G249</f>
        <v>0</v>
      </c>
      <c r="H248" s="184">
        <f t="shared" si="54"/>
        <v>64000</v>
      </c>
    </row>
    <row r="249" spans="2:8" x14ac:dyDescent="0.25">
      <c r="B249" s="182"/>
      <c r="C249" s="182">
        <v>32</v>
      </c>
      <c r="D249" s="182"/>
      <c r="E249" s="182" t="s">
        <v>69</v>
      </c>
      <c r="F249" s="183">
        <f>F251+F250</f>
        <v>64000</v>
      </c>
      <c r="G249" s="184"/>
      <c r="H249" s="184">
        <f t="shared" ref="H249:H251" si="55">F249+G249</f>
        <v>64000</v>
      </c>
    </row>
    <row r="250" spans="2:8" x14ac:dyDescent="0.25">
      <c r="B250" s="182"/>
      <c r="C250" s="182"/>
      <c r="D250" s="185">
        <v>322</v>
      </c>
      <c r="E250" s="185" t="s">
        <v>71</v>
      </c>
      <c r="F250" s="186"/>
      <c r="G250" s="184"/>
      <c r="H250" s="184">
        <f t="shared" si="55"/>
        <v>0</v>
      </c>
    </row>
    <row r="251" spans="2:8" x14ac:dyDescent="0.25">
      <c r="B251" s="185"/>
      <c r="C251" s="185"/>
      <c r="D251" s="185">
        <v>323</v>
      </c>
      <c r="E251" s="185" t="s">
        <v>73</v>
      </c>
      <c r="F251" s="186">
        <v>64000</v>
      </c>
      <c r="G251" s="187"/>
      <c r="H251" s="187">
        <f t="shared" si="55"/>
        <v>64000</v>
      </c>
    </row>
    <row r="252" spans="2:8" ht="17.25" customHeight="1" x14ac:dyDescent="0.25">
      <c r="B252" s="301" t="s">
        <v>214</v>
      </c>
      <c r="C252" s="301"/>
      <c r="D252" s="301"/>
      <c r="E252" s="301"/>
      <c r="F252" s="253">
        <f>F255</f>
        <v>13000</v>
      </c>
      <c r="G252" s="253">
        <f>G255</f>
        <v>1000</v>
      </c>
      <c r="H252" s="253">
        <f>H255</f>
        <v>14000</v>
      </c>
    </row>
    <row r="253" spans="2:8" ht="18.75" customHeight="1" x14ac:dyDescent="0.25">
      <c r="B253" s="198" t="s">
        <v>215</v>
      </c>
      <c r="C253" s="198"/>
      <c r="D253" s="198"/>
      <c r="E253" s="198"/>
      <c r="F253" s="199">
        <f>F252</f>
        <v>13000</v>
      </c>
      <c r="G253" s="199">
        <f>G252</f>
        <v>1000</v>
      </c>
      <c r="H253" s="199">
        <f>H252</f>
        <v>14000</v>
      </c>
    </row>
    <row r="254" spans="2:8" x14ac:dyDescent="0.25">
      <c r="B254" s="200" t="s">
        <v>189</v>
      </c>
      <c r="C254" s="201"/>
      <c r="D254" s="201"/>
      <c r="E254" s="202"/>
      <c r="F254" s="180">
        <v>13000</v>
      </c>
      <c r="G254" s="208"/>
      <c r="H254" s="180">
        <v>14000</v>
      </c>
    </row>
    <row r="255" spans="2:8" x14ac:dyDescent="0.25">
      <c r="B255" s="182">
        <v>3</v>
      </c>
      <c r="C255" s="182"/>
      <c r="D255" s="185"/>
      <c r="E255" s="203" t="s">
        <v>190</v>
      </c>
      <c r="F255" s="183">
        <f>F256</f>
        <v>13000</v>
      </c>
      <c r="G255" s="184">
        <f>G256</f>
        <v>1000</v>
      </c>
      <c r="H255" s="184">
        <f>H256</f>
        <v>14000</v>
      </c>
    </row>
    <row r="256" spans="2:8" x14ac:dyDescent="0.25">
      <c r="B256" s="182"/>
      <c r="C256" s="182">
        <v>32</v>
      </c>
      <c r="D256" s="185"/>
      <c r="E256" s="203" t="s">
        <v>69</v>
      </c>
      <c r="F256" s="183">
        <f>F257</f>
        <v>13000</v>
      </c>
      <c r="G256" s="184">
        <f>G257</f>
        <v>1000</v>
      </c>
      <c r="H256" s="184">
        <f t="shared" ref="H256:H257" si="56">F256+G256</f>
        <v>14000</v>
      </c>
    </row>
    <row r="257" spans="2:8" x14ac:dyDescent="0.25">
      <c r="B257" s="209"/>
      <c r="C257" s="209"/>
      <c r="D257" s="185">
        <v>323</v>
      </c>
      <c r="E257" s="204" t="s">
        <v>73</v>
      </c>
      <c r="F257" s="186">
        <v>13000</v>
      </c>
      <c r="G257" s="187">
        <v>1000</v>
      </c>
      <c r="H257" s="187">
        <f t="shared" si="56"/>
        <v>14000</v>
      </c>
    </row>
    <row r="258" spans="2:8" ht="17.25" customHeight="1" x14ac:dyDescent="0.25">
      <c r="B258" s="210" t="s">
        <v>216</v>
      </c>
      <c r="C258" s="210"/>
      <c r="D258" s="210"/>
      <c r="E258" s="210"/>
      <c r="F258" s="211">
        <f>F261</f>
        <v>5000</v>
      </c>
      <c r="G258" s="211">
        <f>G261</f>
        <v>0</v>
      </c>
      <c r="H258" s="211">
        <f>H261</f>
        <v>5000</v>
      </c>
    </row>
    <row r="259" spans="2:8" ht="15" customHeight="1" x14ac:dyDescent="0.25">
      <c r="B259" s="198" t="s">
        <v>215</v>
      </c>
      <c r="C259" s="198"/>
      <c r="D259" s="198"/>
      <c r="E259" s="198"/>
      <c r="F259" s="199">
        <f>F258</f>
        <v>5000</v>
      </c>
      <c r="G259" s="199">
        <f>G258</f>
        <v>0</v>
      </c>
      <c r="H259" s="199">
        <f>H258</f>
        <v>5000</v>
      </c>
    </row>
    <row r="260" spans="2:8" x14ac:dyDescent="0.25">
      <c r="B260" s="212" t="s">
        <v>189</v>
      </c>
      <c r="C260" s="213"/>
      <c r="D260" s="213"/>
      <c r="E260" s="214"/>
      <c r="F260" s="180">
        <v>5000</v>
      </c>
      <c r="G260" s="215"/>
      <c r="H260" s="180">
        <v>5000</v>
      </c>
    </row>
    <row r="261" spans="2:8" x14ac:dyDescent="0.25">
      <c r="B261" s="182">
        <v>3</v>
      </c>
      <c r="C261" s="182"/>
      <c r="D261" s="185"/>
      <c r="E261" s="203" t="s">
        <v>190</v>
      </c>
      <c r="F261" s="183">
        <f>F262</f>
        <v>5000</v>
      </c>
      <c r="G261" s="184"/>
      <c r="H261" s="184">
        <f>H262</f>
        <v>5000</v>
      </c>
    </row>
    <row r="262" spans="2:8" x14ac:dyDescent="0.25">
      <c r="B262" s="209"/>
      <c r="C262" s="182">
        <v>32</v>
      </c>
      <c r="D262" s="185"/>
      <c r="E262" s="203" t="s">
        <v>69</v>
      </c>
      <c r="F262" s="183">
        <f>F263</f>
        <v>5000</v>
      </c>
      <c r="G262" s="184"/>
      <c r="H262" s="184">
        <f t="shared" ref="H262:H263" si="57">F262+G262</f>
        <v>5000</v>
      </c>
    </row>
    <row r="263" spans="2:8" x14ac:dyDescent="0.25">
      <c r="B263" s="216"/>
      <c r="C263" s="216"/>
      <c r="D263" s="217">
        <v>323</v>
      </c>
      <c r="E263" s="204" t="s">
        <v>73</v>
      </c>
      <c r="F263" s="186">
        <v>5000</v>
      </c>
      <c r="G263" s="187"/>
      <c r="H263" s="187">
        <f t="shared" si="57"/>
        <v>5000</v>
      </c>
    </row>
    <row r="264" spans="2:8" ht="19.5" customHeight="1" x14ac:dyDescent="0.25">
      <c r="B264" s="210" t="s">
        <v>217</v>
      </c>
      <c r="C264" s="210"/>
      <c r="D264" s="210"/>
      <c r="E264" s="210"/>
      <c r="F264" s="211">
        <f>F267+F270</f>
        <v>30000</v>
      </c>
      <c r="G264" s="211">
        <f>G267+G270</f>
        <v>0</v>
      </c>
      <c r="H264" s="211">
        <f>H267+H270</f>
        <v>30000</v>
      </c>
    </row>
    <row r="265" spans="2:8" ht="15.75" customHeight="1" x14ac:dyDescent="0.25">
      <c r="B265" s="198" t="s">
        <v>215</v>
      </c>
      <c r="C265" s="198"/>
      <c r="D265" s="198"/>
      <c r="E265" s="198"/>
      <c r="F265" s="199">
        <f>F264</f>
        <v>30000</v>
      </c>
      <c r="G265" s="199">
        <f>G264</f>
        <v>0</v>
      </c>
      <c r="H265" s="199">
        <f>H264</f>
        <v>30000</v>
      </c>
    </row>
    <row r="266" spans="2:8" x14ac:dyDescent="0.25">
      <c r="B266" s="218" t="s">
        <v>189</v>
      </c>
      <c r="C266" s="218"/>
      <c r="D266" s="218"/>
      <c r="E266" s="218"/>
      <c r="F266" s="180">
        <v>30000</v>
      </c>
      <c r="G266" s="180"/>
      <c r="H266" s="180">
        <v>30000</v>
      </c>
    </row>
    <row r="267" spans="2:8" x14ac:dyDescent="0.25">
      <c r="B267" s="219">
        <v>3</v>
      </c>
      <c r="C267" s="219"/>
      <c r="D267" s="206"/>
      <c r="E267" s="203" t="s">
        <v>190</v>
      </c>
      <c r="F267" s="183">
        <f>F268</f>
        <v>10000</v>
      </c>
      <c r="G267" s="184">
        <f>G268</f>
        <v>0</v>
      </c>
      <c r="H267" s="184">
        <f>H268</f>
        <v>10000</v>
      </c>
    </row>
    <row r="268" spans="2:8" x14ac:dyDescent="0.25">
      <c r="B268" s="182"/>
      <c r="C268" s="182">
        <v>32</v>
      </c>
      <c r="D268" s="185"/>
      <c r="E268" s="203" t="s">
        <v>69</v>
      </c>
      <c r="F268" s="183">
        <f>F269</f>
        <v>10000</v>
      </c>
      <c r="G268" s="184"/>
      <c r="H268" s="184">
        <f t="shared" ref="H268:H272" si="58">F268+G268</f>
        <v>10000</v>
      </c>
    </row>
    <row r="269" spans="2:8" x14ac:dyDescent="0.25">
      <c r="B269" s="209"/>
      <c r="C269" s="209"/>
      <c r="D269" s="185">
        <v>323</v>
      </c>
      <c r="E269" s="204" t="s">
        <v>73</v>
      </c>
      <c r="F269" s="186">
        <v>10000</v>
      </c>
      <c r="G269" s="187"/>
      <c r="H269" s="187">
        <f t="shared" si="58"/>
        <v>10000</v>
      </c>
    </row>
    <row r="270" spans="2:8" x14ac:dyDescent="0.25">
      <c r="B270" s="182">
        <v>4</v>
      </c>
      <c r="C270" s="182"/>
      <c r="D270" s="182"/>
      <c r="E270" s="203" t="s">
        <v>201</v>
      </c>
      <c r="F270" s="52">
        <f>F271</f>
        <v>20000</v>
      </c>
      <c r="G270" s="53">
        <f>G271</f>
        <v>0</v>
      </c>
      <c r="H270" s="53">
        <f>H271</f>
        <v>20000</v>
      </c>
    </row>
    <row r="271" spans="2:8" x14ac:dyDescent="0.25">
      <c r="B271" s="209"/>
      <c r="C271" s="182">
        <v>42</v>
      </c>
      <c r="D271" s="185"/>
      <c r="E271" s="205" t="s">
        <v>203</v>
      </c>
      <c r="F271" s="52">
        <f>F272</f>
        <v>20000</v>
      </c>
      <c r="G271" s="53">
        <f>G272</f>
        <v>0</v>
      </c>
      <c r="H271" s="53">
        <f t="shared" si="58"/>
        <v>20000</v>
      </c>
    </row>
    <row r="272" spans="2:8" x14ac:dyDescent="0.25">
      <c r="B272" s="209"/>
      <c r="C272" s="209"/>
      <c r="D272" s="185">
        <v>426</v>
      </c>
      <c r="E272" s="206" t="s">
        <v>96</v>
      </c>
      <c r="F272" s="186">
        <v>20000</v>
      </c>
      <c r="G272" s="187"/>
      <c r="H272" s="187">
        <f t="shared" si="58"/>
        <v>20000</v>
      </c>
    </row>
    <row r="273" spans="2:8" ht="26.25" customHeight="1" x14ac:dyDescent="0.25">
      <c r="B273" s="220" t="s">
        <v>218</v>
      </c>
      <c r="C273" s="221"/>
      <c r="D273" s="221"/>
      <c r="E273" s="222"/>
      <c r="F273" s="197">
        <f>F274</f>
        <v>35371</v>
      </c>
      <c r="G273" s="197">
        <f>G274</f>
        <v>100</v>
      </c>
      <c r="H273" s="197">
        <f>H274</f>
        <v>35471</v>
      </c>
    </row>
    <row r="274" spans="2:8" ht="21" customHeight="1" x14ac:dyDescent="0.25">
      <c r="B274" s="301" t="s">
        <v>219</v>
      </c>
      <c r="C274" s="301"/>
      <c r="D274" s="301"/>
      <c r="E274" s="301"/>
      <c r="F274" s="253">
        <f>F278</f>
        <v>35371</v>
      </c>
      <c r="G274" s="253">
        <f>G278</f>
        <v>100</v>
      </c>
      <c r="H274" s="253">
        <f>H278</f>
        <v>35471</v>
      </c>
    </row>
    <row r="275" spans="2:8" ht="19.5" customHeight="1" x14ac:dyDescent="0.25">
      <c r="B275" s="198" t="s">
        <v>215</v>
      </c>
      <c r="C275" s="198"/>
      <c r="D275" s="198"/>
      <c r="E275" s="198"/>
      <c r="F275" s="199">
        <f>F274</f>
        <v>35371</v>
      </c>
      <c r="G275" s="199">
        <f>G274</f>
        <v>100</v>
      </c>
      <c r="H275" s="199">
        <f>H274</f>
        <v>35471</v>
      </c>
    </row>
    <row r="276" spans="2:8" x14ac:dyDescent="0.25">
      <c r="B276" s="223" t="s">
        <v>189</v>
      </c>
      <c r="C276" s="223"/>
      <c r="D276" s="223"/>
      <c r="E276" s="223"/>
      <c r="F276" s="180">
        <v>500</v>
      </c>
      <c r="G276" s="181"/>
      <c r="H276" s="180">
        <v>600</v>
      </c>
    </row>
    <row r="277" spans="2:8" x14ac:dyDescent="0.25">
      <c r="B277" s="223" t="s">
        <v>220</v>
      </c>
      <c r="C277" s="223"/>
      <c r="D277" s="223"/>
      <c r="E277" s="223"/>
      <c r="F277" s="180">
        <v>34871</v>
      </c>
      <c r="G277" s="181"/>
      <c r="H277" s="180">
        <v>34871</v>
      </c>
    </row>
    <row r="278" spans="2:8" x14ac:dyDescent="0.25">
      <c r="B278" s="182">
        <v>3</v>
      </c>
      <c r="C278" s="182"/>
      <c r="D278" s="182"/>
      <c r="E278" s="182" t="s">
        <v>190</v>
      </c>
      <c r="F278" s="183">
        <f>F279+F282</f>
        <v>35371</v>
      </c>
      <c r="G278" s="184">
        <f>G279+G282</f>
        <v>100</v>
      </c>
      <c r="H278" s="184">
        <f>H279+H282</f>
        <v>35471</v>
      </c>
    </row>
    <row r="279" spans="2:8" x14ac:dyDescent="0.25">
      <c r="B279" s="182"/>
      <c r="C279" s="182">
        <v>31</v>
      </c>
      <c r="D279" s="182"/>
      <c r="E279" s="182" t="s">
        <v>64</v>
      </c>
      <c r="F279" s="183">
        <f>F280+F281</f>
        <v>32771</v>
      </c>
      <c r="G279" s="184"/>
      <c r="H279" s="184">
        <f t="shared" ref="H279:H284" si="59">F279+G279</f>
        <v>32771</v>
      </c>
    </row>
    <row r="280" spans="2:8" x14ac:dyDescent="0.25">
      <c r="B280" s="185"/>
      <c r="C280" s="185"/>
      <c r="D280" s="185">
        <v>311</v>
      </c>
      <c r="E280" s="185" t="s">
        <v>200</v>
      </c>
      <c r="F280" s="186">
        <v>28130</v>
      </c>
      <c r="G280" s="187"/>
      <c r="H280" s="187">
        <f t="shared" si="59"/>
        <v>28130</v>
      </c>
    </row>
    <row r="281" spans="2:8" x14ac:dyDescent="0.25">
      <c r="B281" s="185"/>
      <c r="C281" s="185"/>
      <c r="D281" s="185">
        <v>313</v>
      </c>
      <c r="E281" s="185" t="s">
        <v>68</v>
      </c>
      <c r="F281" s="186">
        <v>4641</v>
      </c>
      <c r="G281" s="187"/>
      <c r="H281" s="187">
        <f t="shared" si="59"/>
        <v>4641</v>
      </c>
    </row>
    <row r="282" spans="2:8" x14ac:dyDescent="0.25">
      <c r="B282" s="182"/>
      <c r="C282" s="182">
        <v>32</v>
      </c>
      <c r="D282" s="182"/>
      <c r="E282" s="182" t="s">
        <v>69</v>
      </c>
      <c r="F282" s="183">
        <f>F284+F283</f>
        <v>2600</v>
      </c>
      <c r="G282" s="184">
        <f>G283+G284</f>
        <v>100</v>
      </c>
      <c r="H282" s="184">
        <f t="shared" si="59"/>
        <v>2700</v>
      </c>
    </row>
    <row r="283" spans="2:8" x14ac:dyDescent="0.25">
      <c r="B283" s="182"/>
      <c r="C283" s="182"/>
      <c r="D283" s="185">
        <v>321</v>
      </c>
      <c r="E283" s="185" t="s">
        <v>70</v>
      </c>
      <c r="F283" s="186">
        <v>2100</v>
      </c>
      <c r="G283" s="184"/>
      <c r="H283" s="184">
        <f t="shared" si="59"/>
        <v>2100</v>
      </c>
    </row>
    <row r="284" spans="2:8" x14ac:dyDescent="0.25">
      <c r="B284" s="185"/>
      <c r="C284" s="185"/>
      <c r="D284" s="185">
        <v>322</v>
      </c>
      <c r="E284" s="185" t="s">
        <v>71</v>
      </c>
      <c r="F284" s="186">
        <v>500</v>
      </c>
      <c r="G284" s="187">
        <v>100</v>
      </c>
      <c r="H284" s="187">
        <f t="shared" si="59"/>
        <v>600</v>
      </c>
    </row>
    <row r="285" spans="2:8" x14ac:dyDescent="0.25">
      <c r="B285" s="209"/>
      <c r="C285" s="209"/>
      <c r="D285" s="185"/>
      <c r="E285" s="206"/>
      <c r="F285" s="186"/>
      <c r="G285" s="187"/>
      <c r="H285" s="187"/>
    </row>
    <row r="286" spans="2:8" ht="25.5" customHeight="1" x14ac:dyDescent="0.25">
      <c r="B286" s="224" t="s">
        <v>221</v>
      </c>
      <c r="C286" s="224"/>
      <c r="D286" s="224"/>
      <c r="E286" s="224"/>
      <c r="F286" s="195">
        <f>F287</f>
        <v>613500</v>
      </c>
      <c r="G286" s="195">
        <f t="shared" ref="G286:H286" si="60">G287</f>
        <v>31000</v>
      </c>
      <c r="H286" s="195">
        <f t="shared" si="60"/>
        <v>644500</v>
      </c>
    </row>
    <row r="287" spans="2:8" ht="24" customHeight="1" x14ac:dyDescent="0.25">
      <c r="B287" s="225" t="s">
        <v>222</v>
      </c>
      <c r="C287" s="225"/>
      <c r="D287" s="225"/>
      <c r="E287" s="225"/>
      <c r="F287" s="197">
        <f>F288+F302+F312+F318+F296+F324</f>
        <v>613500</v>
      </c>
      <c r="G287" s="197">
        <f>G288+G302+G312+G318+G296+G324</f>
        <v>31000</v>
      </c>
      <c r="H287" s="197">
        <f>H288+H302+H312+H318+H296+H324</f>
        <v>644500</v>
      </c>
    </row>
    <row r="288" spans="2:8" x14ac:dyDescent="0.25">
      <c r="B288" s="307" t="s">
        <v>223</v>
      </c>
      <c r="C288" s="307"/>
      <c r="D288" s="307"/>
      <c r="E288" s="307"/>
      <c r="F288" s="253">
        <f>F291</f>
        <v>11000</v>
      </c>
      <c r="G288" s="253">
        <f>G291</f>
        <v>0</v>
      </c>
      <c r="H288" s="253">
        <f>H291</f>
        <v>11000</v>
      </c>
    </row>
    <row r="289" spans="2:8" ht="27.75" customHeight="1" x14ac:dyDescent="0.25">
      <c r="B289" s="198" t="s">
        <v>224</v>
      </c>
      <c r="C289" s="198"/>
      <c r="D289" s="198"/>
      <c r="E289" s="198"/>
      <c r="F289" s="199">
        <f>F288</f>
        <v>11000</v>
      </c>
      <c r="G289" s="199">
        <f>G288</f>
        <v>0</v>
      </c>
      <c r="H289" s="199">
        <f>H288</f>
        <v>11000</v>
      </c>
    </row>
    <row r="290" spans="2:8" x14ac:dyDescent="0.25">
      <c r="B290" s="226" t="s">
        <v>189</v>
      </c>
      <c r="C290" s="226"/>
      <c r="D290" s="226"/>
      <c r="E290" s="226"/>
      <c r="F290" s="180">
        <v>11000</v>
      </c>
      <c r="G290" s="181"/>
      <c r="H290" s="180">
        <v>11000</v>
      </c>
    </row>
    <row r="291" spans="2:8" x14ac:dyDescent="0.25">
      <c r="B291" s="182">
        <v>3</v>
      </c>
      <c r="C291" s="182"/>
      <c r="D291" s="182"/>
      <c r="E291" s="182" t="s">
        <v>190</v>
      </c>
      <c r="F291" s="183">
        <f>F294+F292</f>
        <v>11000</v>
      </c>
      <c r="G291" s="184"/>
      <c r="H291" s="184">
        <f>H294+H292</f>
        <v>11000</v>
      </c>
    </row>
    <row r="292" spans="2:8" x14ac:dyDescent="0.25">
      <c r="B292" s="182"/>
      <c r="C292" s="182">
        <v>32</v>
      </c>
      <c r="D292" s="185"/>
      <c r="E292" s="203" t="s">
        <v>69</v>
      </c>
      <c r="F292" s="183">
        <f>F293</f>
        <v>1000</v>
      </c>
      <c r="G292" s="184"/>
      <c r="H292" s="184">
        <f t="shared" ref="H292:H295" si="61">F292+G292</f>
        <v>1000</v>
      </c>
    </row>
    <row r="293" spans="2:8" x14ac:dyDescent="0.25">
      <c r="B293" s="182"/>
      <c r="C293" s="182"/>
      <c r="D293" s="185">
        <v>329</v>
      </c>
      <c r="E293" s="185" t="s">
        <v>75</v>
      </c>
      <c r="F293" s="186">
        <v>1000</v>
      </c>
      <c r="G293" s="184"/>
      <c r="H293" s="184">
        <f t="shared" si="61"/>
        <v>1000</v>
      </c>
    </row>
    <row r="294" spans="2:8" x14ac:dyDescent="0.25">
      <c r="B294" s="182"/>
      <c r="C294" s="182">
        <v>38</v>
      </c>
      <c r="D294" s="182"/>
      <c r="E294" s="182" t="s">
        <v>85</v>
      </c>
      <c r="F294" s="183">
        <f>F295</f>
        <v>10000</v>
      </c>
      <c r="G294" s="184"/>
      <c r="H294" s="184">
        <f t="shared" si="61"/>
        <v>10000</v>
      </c>
    </row>
    <row r="295" spans="2:8" x14ac:dyDescent="0.25">
      <c r="B295" s="209"/>
      <c r="C295" s="209"/>
      <c r="D295" s="185">
        <v>381</v>
      </c>
      <c r="E295" s="204" t="s">
        <v>86</v>
      </c>
      <c r="F295" s="186">
        <v>10000</v>
      </c>
      <c r="G295" s="187"/>
      <c r="H295" s="187">
        <f t="shared" si="61"/>
        <v>10000</v>
      </c>
    </row>
    <row r="296" spans="2:8" x14ac:dyDescent="0.25">
      <c r="B296" s="307" t="s">
        <v>225</v>
      </c>
      <c r="C296" s="307"/>
      <c r="D296" s="307"/>
      <c r="E296" s="307"/>
      <c r="F296" s="253">
        <f>F299</f>
        <v>15000</v>
      </c>
      <c r="G296" s="253">
        <f>G299</f>
        <v>0</v>
      </c>
      <c r="H296" s="253">
        <f>H299</f>
        <v>15000</v>
      </c>
    </row>
    <row r="297" spans="2:8" ht="27" customHeight="1" x14ac:dyDescent="0.25">
      <c r="B297" s="198" t="s">
        <v>224</v>
      </c>
      <c r="C297" s="198"/>
      <c r="D297" s="198"/>
      <c r="E297" s="198"/>
      <c r="F297" s="199">
        <f>F296</f>
        <v>15000</v>
      </c>
      <c r="G297" s="199">
        <f>G296</f>
        <v>0</v>
      </c>
      <c r="H297" s="199">
        <f>H296</f>
        <v>15000</v>
      </c>
    </row>
    <row r="298" spans="2:8" x14ac:dyDescent="0.25">
      <c r="B298" s="200" t="s">
        <v>189</v>
      </c>
      <c r="C298" s="201"/>
      <c r="D298" s="201"/>
      <c r="E298" s="202"/>
      <c r="F298" s="180">
        <v>15000</v>
      </c>
      <c r="G298" s="181"/>
      <c r="H298" s="180">
        <v>15000</v>
      </c>
    </row>
    <row r="299" spans="2:8" x14ac:dyDescent="0.25">
      <c r="B299" s="182">
        <v>3</v>
      </c>
      <c r="C299" s="182"/>
      <c r="D299" s="182"/>
      <c r="E299" s="182" t="s">
        <v>190</v>
      </c>
      <c r="F299" s="183">
        <f>F300</f>
        <v>15000</v>
      </c>
      <c r="G299" s="184">
        <f t="shared" ref="G299:H299" si="62">G300</f>
        <v>0</v>
      </c>
      <c r="H299" s="184">
        <f t="shared" si="62"/>
        <v>15000</v>
      </c>
    </row>
    <row r="300" spans="2:8" x14ac:dyDescent="0.25">
      <c r="B300" s="182"/>
      <c r="C300" s="182">
        <v>32</v>
      </c>
      <c r="D300" s="182"/>
      <c r="E300" s="203" t="s">
        <v>69</v>
      </c>
      <c r="F300" s="183">
        <f>F301</f>
        <v>15000</v>
      </c>
      <c r="G300" s="184"/>
      <c r="H300" s="184">
        <f t="shared" ref="H300:H301" si="63">F300+G300</f>
        <v>15000</v>
      </c>
    </row>
    <row r="301" spans="2:8" x14ac:dyDescent="0.25">
      <c r="B301" s="209"/>
      <c r="C301" s="209"/>
      <c r="D301" s="185">
        <v>323</v>
      </c>
      <c r="E301" s="204" t="s">
        <v>73</v>
      </c>
      <c r="F301" s="186">
        <v>15000</v>
      </c>
      <c r="G301" s="187"/>
      <c r="H301" s="187">
        <f t="shared" si="63"/>
        <v>15000</v>
      </c>
    </row>
    <row r="302" spans="2:8" x14ac:dyDescent="0.25">
      <c r="B302" s="307" t="s">
        <v>226</v>
      </c>
      <c r="C302" s="307"/>
      <c r="D302" s="307"/>
      <c r="E302" s="307"/>
      <c r="F302" s="253">
        <f>F306</f>
        <v>559000</v>
      </c>
      <c r="G302" s="253">
        <f>G306</f>
        <v>31000</v>
      </c>
      <c r="H302" s="253">
        <f>H306</f>
        <v>590000</v>
      </c>
    </row>
    <row r="303" spans="2:8" ht="17.25" customHeight="1" x14ac:dyDescent="0.25">
      <c r="B303" s="198" t="s">
        <v>227</v>
      </c>
      <c r="C303" s="198"/>
      <c r="D303" s="198"/>
      <c r="E303" s="198"/>
      <c r="F303" s="199">
        <f>F302</f>
        <v>559000</v>
      </c>
      <c r="G303" s="199">
        <f>G302</f>
        <v>31000</v>
      </c>
      <c r="H303" s="199">
        <f>H302</f>
        <v>590000</v>
      </c>
    </row>
    <row r="304" spans="2:8" x14ac:dyDescent="0.25">
      <c r="B304" s="226" t="s">
        <v>198</v>
      </c>
      <c r="C304" s="226"/>
      <c r="D304" s="226"/>
      <c r="E304" s="226"/>
      <c r="F304" s="180">
        <v>40000</v>
      </c>
      <c r="G304" s="181"/>
      <c r="H304" s="180">
        <v>41000</v>
      </c>
    </row>
    <row r="305" spans="2:8" x14ac:dyDescent="0.25">
      <c r="B305" s="226" t="s">
        <v>208</v>
      </c>
      <c r="C305" s="226"/>
      <c r="D305" s="226"/>
      <c r="E305" s="226"/>
      <c r="F305" s="180">
        <v>519000</v>
      </c>
      <c r="G305" s="181"/>
      <c r="H305" s="180">
        <v>549000</v>
      </c>
    </row>
    <row r="306" spans="2:8" x14ac:dyDescent="0.25">
      <c r="B306" s="182">
        <v>3</v>
      </c>
      <c r="C306" s="182"/>
      <c r="D306" s="182"/>
      <c r="E306" s="182" t="s">
        <v>190</v>
      </c>
      <c r="F306" s="183">
        <f>F307+F309</f>
        <v>559000</v>
      </c>
      <c r="G306" s="183">
        <f t="shared" ref="G306:H306" si="64">G307+G309</f>
        <v>31000</v>
      </c>
      <c r="H306" s="183">
        <f t="shared" si="64"/>
        <v>590000</v>
      </c>
    </row>
    <row r="307" spans="2:8" x14ac:dyDescent="0.25">
      <c r="B307" s="182"/>
      <c r="C307" s="182">
        <v>36</v>
      </c>
      <c r="D307" s="182"/>
      <c r="E307" s="203" t="s">
        <v>81</v>
      </c>
      <c r="F307" s="183">
        <f>F308</f>
        <v>40000</v>
      </c>
      <c r="G307" s="183">
        <f>G308</f>
        <v>1000</v>
      </c>
      <c r="H307" s="183">
        <f t="shared" ref="H307:H311" si="65">F307+G307</f>
        <v>41000</v>
      </c>
    </row>
    <row r="308" spans="2:8" x14ac:dyDescent="0.25">
      <c r="B308" s="182"/>
      <c r="C308" s="182"/>
      <c r="D308" s="185">
        <v>363</v>
      </c>
      <c r="E308" s="185" t="s">
        <v>82</v>
      </c>
      <c r="F308" s="186">
        <v>40000</v>
      </c>
      <c r="G308" s="186">
        <v>1000</v>
      </c>
      <c r="H308" s="186">
        <f t="shared" si="65"/>
        <v>41000</v>
      </c>
    </row>
    <row r="309" spans="2:8" x14ac:dyDescent="0.25">
      <c r="B309" s="182"/>
      <c r="C309" s="182">
        <v>38</v>
      </c>
      <c r="D309" s="182"/>
      <c r="E309" s="182" t="s">
        <v>85</v>
      </c>
      <c r="F309" s="183">
        <f>F310+F311</f>
        <v>519000</v>
      </c>
      <c r="G309" s="183">
        <f>G310+G311</f>
        <v>30000</v>
      </c>
      <c r="H309" s="183">
        <f t="shared" si="65"/>
        <v>549000</v>
      </c>
    </row>
    <row r="310" spans="2:8" x14ac:dyDescent="0.25">
      <c r="B310" s="209"/>
      <c r="C310" s="209"/>
      <c r="D310" s="185">
        <v>381</v>
      </c>
      <c r="E310" s="204" t="s">
        <v>86</v>
      </c>
      <c r="F310" s="186">
        <v>69000</v>
      </c>
      <c r="G310" s="186"/>
      <c r="H310" s="186">
        <f t="shared" si="65"/>
        <v>69000</v>
      </c>
    </row>
    <row r="311" spans="2:8" x14ac:dyDescent="0.25">
      <c r="B311" s="209"/>
      <c r="C311" s="209"/>
      <c r="D311" s="185">
        <v>382</v>
      </c>
      <c r="E311" s="204" t="s">
        <v>87</v>
      </c>
      <c r="F311" s="186">
        <v>450000</v>
      </c>
      <c r="G311" s="186">
        <v>30000</v>
      </c>
      <c r="H311" s="186">
        <f t="shared" si="65"/>
        <v>480000</v>
      </c>
    </row>
    <row r="312" spans="2:8" ht="18.75" customHeight="1" x14ac:dyDescent="0.25">
      <c r="B312" s="306" t="s">
        <v>228</v>
      </c>
      <c r="C312" s="306"/>
      <c r="D312" s="306"/>
      <c r="E312" s="306"/>
      <c r="F312" s="253">
        <f>F315</f>
        <v>1000</v>
      </c>
      <c r="G312" s="253">
        <f>G315</f>
        <v>0</v>
      </c>
      <c r="H312" s="253">
        <f>H315</f>
        <v>1000</v>
      </c>
    </row>
    <row r="313" spans="2:8" s="73" customFormat="1" ht="27" customHeight="1" x14ac:dyDescent="0.25">
      <c r="B313" s="198" t="s">
        <v>224</v>
      </c>
      <c r="C313" s="198"/>
      <c r="D313" s="198"/>
      <c r="E313" s="198"/>
      <c r="F313" s="199">
        <f>F312</f>
        <v>1000</v>
      </c>
      <c r="G313" s="199">
        <f>G312</f>
        <v>0</v>
      </c>
      <c r="H313" s="199">
        <f>H312</f>
        <v>1000</v>
      </c>
    </row>
    <row r="314" spans="2:8" x14ac:dyDescent="0.25">
      <c r="B314" s="226" t="s">
        <v>189</v>
      </c>
      <c r="C314" s="226"/>
      <c r="D314" s="226"/>
      <c r="E314" s="226"/>
      <c r="F314" s="180">
        <v>1000</v>
      </c>
      <c r="G314" s="181"/>
      <c r="H314" s="180">
        <v>1000</v>
      </c>
    </row>
    <row r="315" spans="2:8" x14ac:dyDescent="0.25">
      <c r="B315" s="182">
        <v>3</v>
      </c>
      <c r="C315" s="182"/>
      <c r="D315" s="182"/>
      <c r="E315" s="182" t="s">
        <v>190</v>
      </c>
      <c r="F315" s="183">
        <f>F316</f>
        <v>1000</v>
      </c>
      <c r="G315" s="183">
        <f t="shared" ref="G315:H315" si="66">G316</f>
        <v>0</v>
      </c>
      <c r="H315" s="183">
        <f t="shared" si="66"/>
        <v>1000</v>
      </c>
    </row>
    <row r="316" spans="2:8" x14ac:dyDescent="0.25">
      <c r="B316" s="182"/>
      <c r="C316" s="182">
        <v>38</v>
      </c>
      <c r="D316" s="182"/>
      <c r="E316" s="182" t="s">
        <v>85</v>
      </c>
      <c r="F316" s="183">
        <f>F317</f>
        <v>1000</v>
      </c>
      <c r="G316" s="183"/>
      <c r="H316" s="183">
        <f t="shared" ref="H316:H317" si="67">F316+G316</f>
        <v>1000</v>
      </c>
    </row>
    <row r="317" spans="2:8" x14ac:dyDescent="0.25">
      <c r="B317" s="209"/>
      <c r="C317" s="209"/>
      <c r="D317" s="185">
        <v>381</v>
      </c>
      <c r="E317" s="204" t="s">
        <v>86</v>
      </c>
      <c r="F317" s="186">
        <v>1000</v>
      </c>
      <c r="G317" s="186"/>
      <c r="H317" s="186">
        <f t="shared" si="67"/>
        <v>1000</v>
      </c>
    </row>
    <row r="318" spans="2:8" x14ac:dyDescent="0.25">
      <c r="B318" s="306" t="s">
        <v>229</v>
      </c>
      <c r="C318" s="306"/>
      <c r="D318" s="306"/>
      <c r="E318" s="306"/>
      <c r="F318" s="253">
        <f>F321</f>
        <v>7500</v>
      </c>
      <c r="G318" s="253">
        <f>G321</f>
        <v>0</v>
      </c>
      <c r="H318" s="253">
        <f>H321</f>
        <v>7500</v>
      </c>
    </row>
    <row r="319" spans="2:8" s="73" customFormat="1" ht="24" customHeight="1" x14ac:dyDescent="0.25">
      <c r="B319" s="198" t="s">
        <v>224</v>
      </c>
      <c r="C319" s="198"/>
      <c r="D319" s="198"/>
      <c r="E319" s="198"/>
      <c r="F319" s="199">
        <f>F318</f>
        <v>7500</v>
      </c>
      <c r="G319" s="199">
        <f t="shared" ref="G319:H319" si="68">G318</f>
        <v>0</v>
      </c>
      <c r="H319" s="199">
        <f t="shared" si="68"/>
        <v>7500</v>
      </c>
    </row>
    <row r="320" spans="2:8" x14ac:dyDescent="0.25">
      <c r="B320" s="201" t="s">
        <v>189</v>
      </c>
      <c r="C320" s="201"/>
      <c r="D320" s="201"/>
      <c r="E320" s="202"/>
      <c r="F320" s="180">
        <v>7500</v>
      </c>
      <c r="G320" s="181"/>
      <c r="H320" s="180">
        <v>7500</v>
      </c>
    </row>
    <row r="321" spans="2:8" x14ac:dyDescent="0.25">
      <c r="B321" s="182">
        <v>3</v>
      </c>
      <c r="C321" s="182"/>
      <c r="D321" s="182"/>
      <c r="E321" s="182" t="s">
        <v>190</v>
      </c>
      <c r="F321" s="183">
        <f>F322</f>
        <v>7500</v>
      </c>
      <c r="G321" s="183">
        <f t="shared" ref="G321:H321" si="69">G322</f>
        <v>0</v>
      </c>
      <c r="H321" s="183">
        <f t="shared" si="69"/>
        <v>7500</v>
      </c>
    </row>
    <row r="322" spans="2:8" x14ac:dyDescent="0.25">
      <c r="B322" s="182"/>
      <c r="C322" s="182">
        <v>38</v>
      </c>
      <c r="D322" s="182"/>
      <c r="E322" s="182" t="s">
        <v>85</v>
      </c>
      <c r="F322" s="183">
        <f>F323</f>
        <v>7500</v>
      </c>
      <c r="G322" s="183"/>
      <c r="H322" s="183">
        <f t="shared" ref="H322:H323" si="70">F322+G322</f>
        <v>7500</v>
      </c>
    </row>
    <row r="323" spans="2:8" x14ac:dyDescent="0.25">
      <c r="B323" s="209"/>
      <c r="C323" s="209"/>
      <c r="D323" s="185">
        <v>381</v>
      </c>
      <c r="E323" s="204" t="s">
        <v>86</v>
      </c>
      <c r="F323" s="186">
        <v>7500</v>
      </c>
      <c r="G323" s="186"/>
      <c r="H323" s="186">
        <f t="shared" si="70"/>
        <v>7500</v>
      </c>
    </row>
    <row r="324" spans="2:8" x14ac:dyDescent="0.25">
      <c r="B324" s="301" t="s">
        <v>230</v>
      </c>
      <c r="C324" s="301"/>
      <c r="D324" s="301"/>
      <c r="E324" s="301"/>
      <c r="F324" s="253">
        <f>F327</f>
        <v>20000</v>
      </c>
      <c r="G324" s="253">
        <f>G327</f>
        <v>0</v>
      </c>
      <c r="H324" s="253">
        <f>H327</f>
        <v>20000</v>
      </c>
    </row>
    <row r="325" spans="2:8" s="73" customFormat="1" ht="15" customHeight="1" x14ac:dyDescent="0.25">
      <c r="B325" s="198" t="s">
        <v>227</v>
      </c>
      <c r="C325" s="198"/>
      <c r="D325" s="198"/>
      <c r="E325" s="198"/>
      <c r="F325" s="199">
        <f>F324</f>
        <v>20000</v>
      </c>
      <c r="G325" s="199">
        <f t="shared" ref="G325:H325" si="71">G324</f>
        <v>0</v>
      </c>
      <c r="H325" s="199">
        <f t="shared" si="71"/>
        <v>20000</v>
      </c>
    </row>
    <row r="326" spans="2:8" x14ac:dyDescent="0.25">
      <c r="B326" s="200" t="s">
        <v>189</v>
      </c>
      <c r="C326" s="201"/>
      <c r="D326" s="201"/>
      <c r="E326" s="202"/>
      <c r="F326" s="180">
        <v>20000</v>
      </c>
      <c r="G326" s="181"/>
      <c r="H326" s="180">
        <v>20000</v>
      </c>
    </row>
    <row r="327" spans="2:8" x14ac:dyDescent="0.25">
      <c r="B327" s="182">
        <v>3</v>
      </c>
      <c r="C327" s="182"/>
      <c r="D327" s="182"/>
      <c r="E327" s="182" t="s">
        <v>190</v>
      </c>
      <c r="F327" s="183">
        <f>F328</f>
        <v>20000</v>
      </c>
      <c r="G327" s="184">
        <f>G328</f>
        <v>0</v>
      </c>
      <c r="H327" s="184">
        <f>H328</f>
        <v>20000</v>
      </c>
    </row>
    <row r="328" spans="2:8" x14ac:dyDescent="0.25">
      <c r="B328" s="182"/>
      <c r="C328" s="182">
        <v>32</v>
      </c>
      <c r="D328" s="182"/>
      <c r="E328" s="182" t="s">
        <v>69</v>
      </c>
      <c r="F328" s="183">
        <f>F329</f>
        <v>20000</v>
      </c>
      <c r="G328" s="184"/>
      <c r="H328" s="184">
        <f t="shared" ref="H328:H329" si="72">F328+G328</f>
        <v>20000</v>
      </c>
    </row>
    <row r="329" spans="2:8" x14ac:dyDescent="0.25">
      <c r="B329" s="185"/>
      <c r="C329" s="185"/>
      <c r="D329" s="185">
        <v>323</v>
      </c>
      <c r="E329" s="185" t="s">
        <v>73</v>
      </c>
      <c r="F329" s="186">
        <v>20000</v>
      </c>
      <c r="G329" s="187"/>
      <c r="H329" s="187">
        <f t="shared" si="72"/>
        <v>20000</v>
      </c>
    </row>
    <row r="330" spans="2:8" ht="25.5" customHeight="1" x14ac:dyDescent="0.25">
      <c r="B330" s="192" t="s">
        <v>231</v>
      </c>
      <c r="C330" s="193"/>
      <c r="D330" s="193"/>
      <c r="E330" s="194"/>
      <c r="F330" s="195">
        <f>F331+F350</f>
        <v>339900</v>
      </c>
      <c r="G330" s="195">
        <f>G331+G350</f>
        <v>0</v>
      </c>
      <c r="H330" s="195">
        <f>H331+H350</f>
        <v>339900</v>
      </c>
    </row>
    <row r="331" spans="2:8" ht="21" customHeight="1" x14ac:dyDescent="0.25">
      <c r="B331" s="227" t="s">
        <v>232</v>
      </c>
      <c r="C331" s="227"/>
      <c r="D331" s="227"/>
      <c r="E331" s="227"/>
      <c r="F331" s="197">
        <f>F332+F338+F344</f>
        <v>34900</v>
      </c>
      <c r="G331" s="197">
        <f>G332+G338+G344</f>
        <v>0</v>
      </c>
      <c r="H331" s="197">
        <f>H332+H338+H344</f>
        <v>34900</v>
      </c>
    </row>
    <row r="332" spans="2:8" x14ac:dyDescent="0.25">
      <c r="B332" s="228" t="s">
        <v>233</v>
      </c>
      <c r="C332" s="228"/>
      <c r="D332" s="228"/>
      <c r="E332" s="228"/>
      <c r="F332" s="211">
        <f>F335</f>
        <v>5000</v>
      </c>
      <c r="G332" s="211">
        <f>G335</f>
        <v>0</v>
      </c>
      <c r="H332" s="211">
        <f>H335</f>
        <v>5000</v>
      </c>
    </row>
    <row r="333" spans="2:8" ht="15" customHeight="1" x14ac:dyDescent="0.25">
      <c r="B333" s="198" t="s">
        <v>234</v>
      </c>
      <c r="C333" s="198"/>
      <c r="D333" s="198"/>
      <c r="E333" s="198"/>
      <c r="F333" s="199">
        <f>F332</f>
        <v>5000</v>
      </c>
      <c r="G333" s="199">
        <f t="shared" ref="G333:H333" si="73">G332</f>
        <v>0</v>
      </c>
      <c r="H333" s="199">
        <f t="shared" si="73"/>
        <v>5000</v>
      </c>
    </row>
    <row r="334" spans="2:8" x14ac:dyDescent="0.25">
      <c r="B334" s="229" t="s">
        <v>198</v>
      </c>
      <c r="C334" s="229"/>
      <c r="D334" s="229"/>
      <c r="E334" s="229"/>
      <c r="F334" s="180">
        <v>5000</v>
      </c>
      <c r="G334" s="208"/>
      <c r="H334" s="180">
        <v>5000</v>
      </c>
    </row>
    <row r="335" spans="2:8" x14ac:dyDescent="0.25">
      <c r="B335" s="51">
        <v>3</v>
      </c>
      <c r="C335" s="51"/>
      <c r="D335" s="51"/>
      <c r="E335" s="61" t="s">
        <v>190</v>
      </c>
      <c r="F335" s="184">
        <f>F336</f>
        <v>5000</v>
      </c>
      <c r="G335" s="184">
        <f t="shared" ref="G335:H335" si="74">G336</f>
        <v>0</v>
      </c>
      <c r="H335" s="184">
        <f t="shared" si="74"/>
        <v>5000</v>
      </c>
    </row>
    <row r="336" spans="2:8" x14ac:dyDescent="0.25">
      <c r="B336" s="51"/>
      <c r="C336" s="51">
        <v>32</v>
      </c>
      <c r="D336" s="51"/>
      <c r="E336" s="61" t="s">
        <v>69</v>
      </c>
      <c r="F336" s="183">
        <f>F337</f>
        <v>5000</v>
      </c>
      <c r="G336" s="183"/>
      <c r="H336" s="183">
        <f t="shared" ref="H336:H337" si="75">F336+G336</f>
        <v>5000</v>
      </c>
    </row>
    <row r="337" spans="2:8" x14ac:dyDescent="0.25">
      <c r="B337" s="55"/>
      <c r="C337" s="55"/>
      <c r="D337" s="55">
        <v>323</v>
      </c>
      <c r="E337" s="55" t="s">
        <v>73</v>
      </c>
      <c r="F337" s="186">
        <v>5000</v>
      </c>
      <c r="G337" s="186"/>
      <c r="H337" s="186">
        <f t="shared" si="75"/>
        <v>5000</v>
      </c>
    </row>
    <row r="338" spans="2:8" ht="14.25" customHeight="1" x14ac:dyDescent="0.25">
      <c r="B338" s="301" t="s">
        <v>235</v>
      </c>
      <c r="C338" s="301"/>
      <c r="D338" s="301"/>
      <c r="E338" s="301"/>
      <c r="F338" s="253">
        <f>F341</f>
        <v>5000</v>
      </c>
      <c r="G338" s="253">
        <f>G341</f>
        <v>0</v>
      </c>
      <c r="H338" s="253">
        <f>H341</f>
        <v>5000</v>
      </c>
    </row>
    <row r="339" spans="2:8" s="73" customFormat="1" ht="15" customHeight="1" x14ac:dyDescent="0.25">
      <c r="B339" s="198" t="s">
        <v>234</v>
      </c>
      <c r="C339" s="198"/>
      <c r="D339" s="198"/>
      <c r="E339" s="198"/>
      <c r="F339" s="199">
        <f>F338</f>
        <v>5000</v>
      </c>
      <c r="G339" s="199">
        <f t="shared" ref="G339:H339" si="76">G338</f>
        <v>0</v>
      </c>
      <c r="H339" s="199">
        <f t="shared" si="76"/>
        <v>5000</v>
      </c>
    </row>
    <row r="340" spans="2:8" x14ac:dyDescent="0.25">
      <c r="B340" s="201" t="s">
        <v>189</v>
      </c>
      <c r="C340" s="201"/>
      <c r="D340" s="201"/>
      <c r="E340" s="202"/>
      <c r="F340" s="180">
        <v>5000</v>
      </c>
      <c r="G340" s="181"/>
      <c r="H340" s="180">
        <v>5000</v>
      </c>
    </row>
    <row r="341" spans="2:8" x14ac:dyDescent="0.25">
      <c r="B341" s="182">
        <v>3</v>
      </c>
      <c r="C341" s="182"/>
      <c r="D341" s="182"/>
      <c r="E341" s="182" t="s">
        <v>190</v>
      </c>
      <c r="F341" s="183">
        <f>F342</f>
        <v>5000</v>
      </c>
      <c r="G341" s="183">
        <f t="shared" ref="G341:H341" si="77">G342</f>
        <v>0</v>
      </c>
      <c r="H341" s="183">
        <f t="shared" si="77"/>
        <v>5000</v>
      </c>
    </row>
    <row r="342" spans="2:8" x14ac:dyDescent="0.25">
      <c r="B342" s="182"/>
      <c r="C342" s="182">
        <v>38</v>
      </c>
      <c r="D342" s="182"/>
      <c r="E342" s="182" t="s">
        <v>85</v>
      </c>
      <c r="F342" s="183">
        <f>F343</f>
        <v>5000</v>
      </c>
      <c r="G342" s="183"/>
      <c r="H342" s="183">
        <f t="shared" ref="H342:H343" si="78">F342+G342</f>
        <v>5000</v>
      </c>
    </row>
    <row r="343" spans="2:8" x14ac:dyDescent="0.25">
      <c r="B343" s="185"/>
      <c r="C343" s="185"/>
      <c r="D343" s="185">
        <v>381</v>
      </c>
      <c r="E343" s="185" t="s">
        <v>86</v>
      </c>
      <c r="F343" s="186">
        <v>5000</v>
      </c>
      <c r="G343" s="186"/>
      <c r="H343" s="186">
        <f t="shared" si="78"/>
        <v>5000</v>
      </c>
    </row>
    <row r="344" spans="2:8" ht="27" customHeight="1" x14ac:dyDescent="0.25">
      <c r="B344" s="210" t="s">
        <v>236</v>
      </c>
      <c r="C344" s="210"/>
      <c r="D344" s="210"/>
      <c r="E344" s="210"/>
      <c r="F344" s="230">
        <f>F347</f>
        <v>24900</v>
      </c>
      <c r="G344" s="230"/>
      <c r="H344" s="230">
        <f>H347</f>
        <v>24900</v>
      </c>
    </row>
    <row r="345" spans="2:8" ht="18" customHeight="1" x14ac:dyDescent="0.25">
      <c r="B345" s="198" t="s">
        <v>215</v>
      </c>
      <c r="C345" s="198"/>
      <c r="D345" s="198"/>
      <c r="E345" s="198"/>
      <c r="F345" s="231">
        <f>F344</f>
        <v>24900</v>
      </c>
      <c r="G345" s="231">
        <f t="shared" ref="G345:H345" si="79">G344</f>
        <v>0</v>
      </c>
      <c r="H345" s="231">
        <f t="shared" si="79"/>
        <v>24900</v>
      </c>
    </row>
    <row r="346" spans="2:8" s="73" customFormat="1" x14ac:dyDescent="0.25">
      <c r="B346" s="232" t="s">
        <v>189</v>
      </c>
      <c r="C346" s="232"/>
      <c r="D346" s="232"/>
      <c r="E346" s="232"/>
      <c r="F346" s="233">
        <v>24900</v>
      </c>
      <c r="G346" s="234"/>
      <c r="H346" s="233">
        <v>24900</v>
      </c>
    </row>
    <row r="347" spans="2:8" ht="16.5" customHeight="1" x14ac:dyDescent="0.25">
      <c r="B347" s="182">
        <v>4</v>
      </c>
      <c r="C347" s="182"/>
      <c r="D347" s="182"/>
      <c r="E347" s="203" t="s">
        <v>92</v>
      </c>
      <c r="F347" s="235">
        <f>F348</f>
        <v>24900</v>
      </c>
      <c r="G347" s="235"/>
      <c r="H347" s="235">
        <f>H348</f>
        <v>24900</v>
      </c>
    </row>
    <row r="348" spans="2:8" ht="15" customHeight="1" x14ac:dyDescent="0.25">
      <c r="B348" s="182"/>
      <c r="C348" s="182">
        <v>42</v>
      </c>
      <c r="D348" s="182"/>
      <c r="E348" s="203" t="s">
        <v>92</v>
      </c>
      <c r="F348" s="235">
        <f>F349</f>
        <v>24900</v>
      </c>
      <c r="G348" s="235"/>
      <c r="H348" s="235">
        <f t="shared" ref="H348:H349" si="80">F348+G348</f>
        <v>24900</v>
      </c>
    </row>
    <row r="349" spans="2:8" x14ac:dyDescent="0.25">
      <c r="B349" s="185"/>
      <c r="C349" s="185"/>
      <c r="D349" s="185">
        <v>426</v>
      </c>
      <c r="E349" s="204" t="s">
        <v>96</v>
      </c>
      <c r="F349" s="236">
        <v>24900</v>
      </c>
      <c r="G349" s="236"/>
      <c r="H349" s="236">
        <f t="shared" si="80"/>
        <v>24900</v>
      </c>
    </row>
    <row r="350" spans="2:8" x14ac:dyDescent="0.25">
      <c r="B350" s="227" t="s">
        <v>237</v>
      </c>
      <c r="C350" s="227"/>
      <c r="D350" s="227"/>
      <c r="E350" s="227"/>
      <c r="F350" s="197">
        <f>F351</f>
        <v>305000</v>
      </c>
      <c r="G350" s="197">
        <f>G351</f>
        <v>0</v>
      </c>
      <c r="H350" s="197">
        <f>H351</f>
        <v>305000</v>
      </c>
    </row>
    <row r="351" spans="2:8" x14ac:dyDescent="0.25">
      <c r="B351" s="301" t="s">
        <v>238</v>
      </c>
      <c r="C351" s="301"/>
      <c r="D351" s="301"/>
      <c r="E351" s="301"/>
      <c r="F351" s="305">
        <f>F355</f>
        <v>305000</v>
      </c>
      <c r="G351" s="253">
        <f>G355</f>
        <v>0</v>
      </c>
      <c r="H351" s="253">
        <f>H355</f>
        <v>305000</v>
      </c>
    </row>
    <row r="352" spans="2:8" s="73" customFormat="1" ht="17.25" customHeight="1" x14ac:dyDescent="0.25">
      <c r="B352" s="198" t="s">
        <v>234</v>
      </c>
      <c r="C352" s="198"/>
      <c r="D352" s="198"/>
      <c r="E352" s="198"/>
      <c r="F352" s="237">
        <f>F351</f>
        <v>305000</v>
      </c>
      <c r="G352" s="199">
        <f t="shared" ref="G352:H352" si="81">G351</f>
        <v>0</v>
      </c>
      <c r="H352" s="199">
        <f t="shared" si="81"/>
        <v>305000</v>
      </c>
    </row>
    <row r="353" spans="2:8" x14ac:dyDescent="0.25">
      <c r="B353" s="226" t="s">
        <v>189</v>
      </c>
      <c r="C353" s="226"/>
      <c r="D353" s="226"/>
      <c r="E353" s="226"/>
      <c r="F353" s="180">
        <v>120000</v>
      </c>
      <c r="G353" s="181"/>
      <c r="H353" s="180">
        <v>5000</v>
      </c>
    </row>
    <row r="354" spans="2:8" x14ac:dyDescent="0.25">
      <c r="B354" s="226" t="s">
        <v>208</v>
      </c>
      <c r="C354" s="226"/>
      <c r="D354" s="226"/>
      <c r="E354" s="226"/>
      <c r="F354" s="180">
        <v>185000</v>
      </c>
      <c r="G354" s="181"/>
      <c r="H354" s="180">
        <v>300000</v>
      </c>
    </row>
    <row r="355" spans="2:8" x14ac:dyDescent="0.25">
      <c r="B355" s="182">
        <v>3</v>
      </c>
      <c r="C355" s="182"/>
      <c r="D355" s="182"/>
      <c r="E355" s="182" t="s">
        <v>190</v>
      </c>
      <c r="F355" s="183">
        <f>F356+F358</f>
        <v>305000</v>
      </c>
      <c r="G355" s="183">
        <f t="shared" ref="G355:H355" si="82">G356+G358</f>
        <v>0</v>
      </c>
      <c r="H355" s="183">
        <f t="shared" si="82"/>
        <v>305000</v>
      </c>
    </row>
    <row r="356" spans="2:8" x14ac:dyDescent="0.25">
      <c r="B356" s="182"/>
      <c r="C356" s="182">
        <v>35</v>
      </c>
      <c r="D356" s="182"/>
      <c r="E356" s="182" t="s">
        <v>79</v>
      </c>
      <c r="F356" s="183">
        <f>F357</f>
        <v>300000</v>
      </c>
      <c r="G356" s="183">
        <f>G357</f>
        <v>0</v>
      </c>
      <c r="H356" s="183">
        <f t="shared" ref="H356:H359" si="83">F356+G356</f>
        <v>300000</v>
      </c>
    </row>
    <row r="357" spans="2:8" x14ac:dyDescent="0.25">
      <c r="B357" s="209"/>
      <c r="C357" s="209"/>
      <c r="D357" s="185">
        <v>352</v>
      </c>
      <c r="E357" s="204" t="s">
        <v>239</v>
      </c>
      <c r="F357" s="186">
        <v>300000</v>
      </c>
      <c r="G357" s="186"/>
      <c r="H357" s="186">
        <f t="shared" si="83"/>
        <v>300000</v>
      </c>
    </row>
    <row r="358" spans="2:8" x14ac:dyDescent="0.25">
      <c r="B358" s="209"/>
      <c r="C358" s="182">
        <v>38</v>
      </c>
      <c r="D358" s="185"/>
      <c r="E358" s="203" t="s">
        <v>85</v>
      </c>
      <c r="F358" s="183">
        <f>F359</f>
        <v>5000</v>
      </c>
      <c r="G358" s="183"/>
      <c r="H358" s="183">
        <f t="shared" si="83"/>
        <v>5000</v>
      </c>
    </row>
    <row r="359" spans="2:8" ht="16.5" customHeight="1" x14ac:dyDescent="0.25">
      <c r="B359" s="55"/>
      <c r="C359" s="55"/>
      <c r="D359" s="55">
        <v>381</v>
      </c>
      <c r="E359" s="56" t="s">
        <v>240</v>
      </c>
      <c r="F359" s="186">
        <v>5000</v>
      </c>
      <c r="G359" s="186"/>
      <c r="H359" s="186">
        <f t="shared" si="83"/>
        <v>5000</v>
      </c>
    </row>
    <row r="360" spans="2:8" x14ac:dyDescent="0.25">
      <c r="B360" s="192" t="s">
        <v>241</v>
      </c>
      <c r="C360" s="193"/>
      <c r="D360" s="193"/>
      <c r="E360" s="194"/>
      <c r="F360" s="195">
        <f>F361+F487</f>
        <v>4348966.13</v>
      </c>
      <c r="G360" s="195">
        <f>G361+G487</f>
        <v>2817505</v>
      </c>
      <c r="H360" s="195">
        <f>H361+H487</f>
        <v>7166471.1299999999</v>
      </c>
    </row>
    <row r="361" spans="2:8" ht="21.75" customHeight="1" x14ac:dyDescent="0.25">
      <c r="B361" s="227" t="s">
        <v>242</v>
      </c>
      <c r="C361" s="227"/>
      <c r="D361" s="227"/>
      <c r="E361" s="227"/>
      <c r="F361" s="197">
        <f>F362+F371+F383+F391+F397+F405+F413+F419+F425+F432+F439+F445+F455+F462+F469+F480</f>
        <v>1879856</v>
      </c>
      <c r="G361" s="197">
        <f>G362+G371+G383+G391+G397+G405+G413+G419+G425+G432+G439+G445+G455+G462+G469+G480</f>
        <v>40000</v>
      </c>
      <c r="H361" s="197">
        <f>H362+H371+H383+H391+H397+H405+H413+H419+H425+H432+H439+H445+H455+H462+H469+H480</f>
        <v>1919856</v>
      </c>
    </row>
    <row r="362" spans="2:8" ht="18.75" customHeight="1" x14ac:dyDescent="0.25">
      <c r="B362" s="301" t="s">
        <v>243</v>
      </c>
      <c r="C362" s="301"/>
      <c r="D362" s="301"/>
      <c r="E362" s="301"/>
      <c r="F362" s="253">
        <f>F366</f>
        <v>155000</v>
      </c>
      <c r="G362" s="253">
        <f>G366</f>
        <v>0</v>
      </c>
      <c r="H362" s="253">
        <f>H366</f>
        <v>155000</v>
      </c>
    </row>
    <row r="363" spans="2:8" s="73" customFormat="1" ht="18" customHeight="1" x14ac:dyDescent="0.25">
      <c r="B363" s="198" t="s">
        <v>244</v>
      </c>
      <c r="C363" s="198"/>
      <c r="D363" s="198"/>
      <c r="E363" s="198"/>
      <c r="F363" s="199">
        <f>F362</f>
        <v>155000</v>
      </c>
      <c r="G363" s="199">
        <f t="shared" ref="G363:H363" si="84">G362</f>
        <v>0</v>
      </c>
      <c r="H363" s="199">
        <f t="shared" si="84"/>
        <v>155000</v>
      </c>
    </row>
    <row r="364" spans="2:8" x14ac:dyDescent="0.25">
      <c r="B364" s="226" t="s">
        <v>198</v>
      </c>
      <c r="C364" s="226"/>
      <c r="D364" s="226"/>
      <c r="E364" s="226"/>
      <c r="F364" s="180">
        <v>25000</v>
      </c>
      <c r="G364" s="181"/>
      <c r="H364" s="180">
        <v>25000</v>
      </c>
    </row>
    <row r="365" spans="2:8" x14ac:dyDescent="0.25">
      <c r="B365" s="226" t="s">
        <v>245</v>
      </c>
      <c r="C365" s="226"/>
      <c r="D365" s="226"/>
      <c r="E365" s="226"/>
      <c r="F365" s="180">
        <v>130000</v>
      </c>
      <c r="G365" s="181"/>
      <c r="H365" s="180">
        <v>130000</v>
      </c>
    </row>
    <row r="366" spans="2:8" x14ac:dyDescent="0.25">
      <c r="B366" s="182">
        <v>3</v>
      </c>
      <c r="C366" s="182"/>
      <c r="D366" s="182"/>
      <c r="E366" s="182" t="s">
        <v>190</v>
      </c>
      <c r="F366" s="183">
        <f>F367</f>
        <v>155000</v>
      </c>
      <c r="G366" s="183">
        <f t="shared" ref="G366:H366" si="85">G367</f>
        <v>0</v>
      </c>
      <c r="H366" s="183">
        <f t="shared" si="85"/>
        <v>155000</v>
      </c>
    </row>
    <row r="367" spans="2:8" x14ac:dyDescent="0.25">
      <c r="B367" s="182"/>
      <c r="C367" s="182">
        <v>32</v>
      </c>
      <c r="D367" s="182"/>
      <c r="E367" s="182" t="s">
        <v>69</v>
      </c>
      <c r="F367" s="183">
        <f>F368+F369+F370</f>
        <v>155000</v>
      </c>
      <c r="G367" s="183"/>
      <c r="H367" s="183">
        <f t="shared" ref="H367:H370" si="86">F367+G367</f>
        <v>155000</v>
      </c>
    </row>
    <row r="368" spans="2:8" x14ac:dyDescent="0.25">
      <c r="B368" s="185"/>
      <c r="C368" s="185"/>
      <c r="D368" s="185">
        <v>322</v>
      </c>
      <c r="E368" s="185" t="s">
        <v>71</v>
      </c>
      <c r="F368" s="186">
        <v>8000</v>
      </c>
      <c r="G368" s="186"/>
      <c r="H368" s="186">
        <f t="shared" si="86"/>
        <v>8000</v>
      </c>
    </row>
    <row r="369" spans="2:8" x14ac:dyDescent="0.25">
      <c r="B369" s="185"/>
      <c r="C369" s="185"/>
      <c r="D369" s="185">
        <v>323</v>
      </c>
      <c r="E369" s="185" t="s">
        <v>73</v>
      </c>
      <c r="F369" s="186">
        <v>140000</v>
      </c>
      <c r="G369" s="186"/>
      <c r="H369" s="186">
        <f t="shared" si="86"/>
        <v>140000</v>
      </c>
    </row>
    <row r="370" spans="2:8" x14ac:dyDescent="0.25">
      <c r="B370" s="55"/>
      <c r="C370" s="55"/>
      <c r="D370" s="55">
        <v>329</v>
      </c>
      <c r="E370" s="56" t="s">
        <v>75</v>
      </c>
      <c r="F370" s="186">
        <v>7000</v>
      </c>
      <c r="G370" s="186"/>
      <c r="H370" s="186">
        <f t="shared" si="86"/>
        <v>7000</v>
      </c>
    </row>
    <row r="371" spans="2:8" x14ac:dyDescent="0.25">
      <c r="B371" s="301" t="s">
        <v>246</v>
      </c>
      <c r="C371" s="301"/>
      <c r="D371" s="301"/>
      <c r="E371" s="301"/>
      <c r="F371" s="253">
        <f>F375+F380</f>
        <v>158856</v>
      </c>
      <c r="G371" s="253">
        <f>G375</f>
        <v>0</v>
      </c>
      <c r="H371" s="253">
        <f>H375+H380</f>
        <v>158856</v>
      </c>
    </row>
    <row r="372" spans="2:8" s="73" customFormat="1" ht="26.25" customHeight="1" x14ac:dyDescent="0.25">
      <c r="B372" s="198" t="s">
        <v>247</v>
      </c>
      <c r="C372" s="198"/>
      <c r="D372" s="198"/>
      <c r="E372" s="198"/>
      <c r="F372" s="199">
        <f>F371</f>
        <v>158856</v>
      </c>
      <c r="G372" s="199">
        <f t="shared" ref="G372:H372" si="87">G371</f>
        <v>0</v>
      </c>
      <c r="H372" s="199">
        <f t="shared" si="87"/>
        <v>158856</v>
      </c>
    </row>
    <row r="373" spans="2:8" x14ac:dyDescent="0.25">
      <c r="B373" s="226" t="s">
        <v>189</v>
      </c>
      <c r="C373" s="226"/>
      <c r="D373" s="226"/>
      <c r="E373" s="226"/>
      <c r="F373" s="180">
        <v>98856</v>
      </c>
      <c r="G373" s="181"/>
      <c r="H373" s="180">
        <v>98856</v>
      </c>
    </row>
    <row r="374" spans="2:8" x14ac:dyDescent="0.25">
      <c r="B374" s="226" t="s">
        <v>245</v>
      </c>
      <c r="C374" s="226"/>
      <c r="D374" s="226"/>
      <c r="E374" s="226"/>
      <c r="F374" s="180">
        <v>60000</v>
      </c>
      <c r="G374" s="181"/>
      <c r="H374" s="180">
        <v>60000</v>
      </c>
    </row>
    <row r="375" spans="2:8" x14ac:dyDescent="0.25">
      <c r="B375" s="182">
        <v>3</v>
      </c>
      <c r="C375" s="182"/>
      <c r="D375" s="182"/>
      <c r="E375" s="182" t="s">
        <v>190</v>
      </c>
      <c r="F375" s="183">
        <f>F376</f>
        <v>148856</v>
      </c>
      <c r="G375" s="183">
        <f t="shared" ref="G375:H375" si="88">G376</f>
        <v>0</v>
      </c>
      <c r="H375" s="183">
        <f t="shared" si="88"/>
        <v>148856</v>
      </c>
    </row>
    <row r="376" spans="2:8" x14ac:dyDescent="0.25">
      <c r="B376" s="182"/>
      <c r="C376" s="182">
        <v>32</v>
      </c>
      <c r="D376" s="182"/>
      <c r="E376" s="182" t="s">
        <v>69</v>
      </c>
      <c r="F376" s="183">
        <f>F377+F378+F379</f>
        <v>148856</v>
      </c>
      <c r="G376" s="183">
        <f>G377</f>
        <v>0</v>
      </c>
      <c r="H376" s="183">
        <f t="shared" ref="H376:H379" si="89">F376+G376</f>
        <v>148856</v>
      </c>
    </row>
    <row r="377" spans="2:8" x14ac:dyDescent="0.25">
      <c r="B377" s="209"/>
      <c r="C377" s="209"/>
      <c r="D377" s="185">
        <v>322</v>
      </c>
      <c r="E377" s="185" t="s">
        <v>71</v>
      </c>
      <c r="F377" s="186">
        <v>20000</v>
      </c>
      <c r="G377" s="186"/>
      <c r="H377" s="186">
        <f t="shared" si="89"/>
        <v>20000</v>
      </c>
    </row>
    <row r="378" spans="2:8" x14ac:dyDescent="0.25">
      <c r="B378" s="55"/>
      <c r="C378" s="55"/>
      <c r="D378" s="55">
        <v>323</v>
      </c>
      <c r="E378" s="55" t="s">
        <v>73</v>
      </c>
      <c r="F378" s="57">
        <v>120856</v>
      </c>
      <c r="G378" s="186"/>
      <c r="H378" s="186">
        <f t="shared" si="89"/>
        <v>120856</v>
      </c>
    </row>
    <row r="379" spans="2:8" x14ac:dyDescent="0.25">
      <c r="B379" s="55"/>
      <c r="C379" s="55"/>
      <c r="D379" s="55">
        <v>329</v>
      </c>
      <c r="E379" s="56" t="s">
        <v>75</v>
      </c>
      <c r="F379" s="186">
        <v>8000</v>
      </c>
      <c r="G379" s="186"/>
      <c r="H379" s="186">
        <f t="shared" si="89"/>
        <v>8000</v>
      </c>
    </row>
    <row r="380" spans="2:8" x14ac:dyDescent="0.25">
      <c r="B380" s="51">
        <v>4</v>
      </c>
      <c r="C380" s="51"/>
      <c r="D380" s="51"/>
      <c r="E380" s="238" t="s">
        <v>201</v>
      </c>
      <c r="F380" s="183">
        <f>F381</f>
        <v>10000</v>
      </c>
      <c r="G380" s="183"/>
      <c r="H380" s="183">
        <f>H381</f>
        <v>10000</v>
      </c>
    </row>
    <row r="381" spans="2:8" x14ac:dyDescent="0.25">
      <c r="B381" s="51"/>
      <c r="C381" s="51">
        <v>42</v>
      </c>
      <c r="D381" s="51"/>
      <c r="E381" s="238" t="s">
        <v>248</v>
      </c>
      <c r="F381" s="183">
        <f>F382</f>
        <v>10000</v>
      </c>
      <c r="G381" s="183"/>
      <c r="H381" s="183">
        <f t="shared" ref="H381:H382" si="90">F381+G381</f>
        <v>10000</v>
      </c>
    </row>
    <row r="382" spans="2:8" x14ac:dyDescent="0.25">
      <c r="B382" s="55"/>
      <c r="C382" s="55"/>
      <c r="D382" s="55">
        <v>422</v>
      </c>
      <c r="E382" s="56" t="s">
        <v>94</v>
      </c>
      <c r="F382" s="186">
        <v>10000</v>
      </c>
      <c r="G382" s="186"/>
      <c r="H382" s="186">
        <f t="shared" si="90"/>
        <v>10000</v>
      </c>
    </row>
    <row r="383" spans="2:8" ht="19.5" customHeight="1" x14ac:dyDescent="0.25">
      <c r="B383" s="239" t="s">
        <v>249</v>
      </c>
      <c r="C383" s="239"/>
      <c r="D383" s="239"/>
      <c r="E383" s="239"/>
      <c r="F383" s="240">
        <f>F388</f>
        <v>45000</v>
      </c>
      <c r="G383" s="240">
        <f t="shared" ref="G383:H383" si="91">G388</f>
        <v>0</v>
      </c>
      <c r="H383" s="240">
        <f t="shared" si="91"/>
        <v>45000</v>
      </c>
    </row>
    <row r="384" spans="2:8" s="73" customFormat="1" ht="15.75" customHeight="1" x14ac:dyDescent="0.25">
      <c r="B384" s="198" t="s">
        <v>250</v>
      </c>
      <c r="C384" s="198"/>
      <c r="D384" s="198"/>
      <c r="E384" s="198"/>
      <c r="F384" s="241">
        <f>F383</f>
        <v>45000</v>
      </c>
      <c r="G384" s="241">
        <f t="shared" ref="G384:H384" si="92">G383</f>
        <v>0</v>
      </c>
      <c r="H384" s="241">
        <f t="shared" si="92"/>
        <v>45000</v>
      </c>
    </row>
    <row r="385" spans="2:8" x14ac:dyDescent="0.25">
      <c r="B385" s="242" t="s">
        <v>251</v>
      </c>
      <c r="C385" s="242"/>
      <c r="D385" s="242"/>
      <c r="E385" s="242"/>
      <c r="F385" s="243">
        <v>25000</v>
      </c>
      <c r="G385" s="244"/>
      <c r="H385" s="243">
        <v>25000</v>
      </c>
    </row>
    <row r="386" spans="2:8" x14ac:dyDescent="0.25">
      <c r="B386" s="242" t="s">
        <v>208</v>
      </c>
      <c r="C386" s="242"/>
      <c r="D386" s="242"/>
      <c r="E386" s="242"/>
      <c r="F386" s="243">
        <v>20000</v>
      </c>
      <c r="G386" s="244"/>
      <c r="H386" s="243">
        <v>20000</v>
      </c>
    </row>
    <row r="387" spans="2:8" x14ac:dyDescent="0.25">
      <c r="B387" s="232" t="s">
        <v>189</v>
      </c>
      <c r="C387" s="232"/>
      <c r="D387" s="232"/>
      <c r="E387" s="232"/>
      <c r="F387" s="245"/>
      <c r="G387" s="246"/>
      <c r="H387" s="246"/>
    </row>
    <row r="388" spans="2:8" x14ac:dyDescent="0.25">
      <c r="B388" s="247">
        <v>3</v>
      </c>
      <c r="C388" s="247"/>
      <c r="D388" s="247"/>
      <c r="E388" s="248" t="s">
        <v>190</v>
      </c>
      <c r="F388" s="249">
        <f>F389</f>
        <v>45000</v>
      </c>
      <c r="G388" s="249">
        <f>G389</f>
        <v>0</v>
      </c>
      <c r="H388" s="249">
        <f>H389</f>
        <v>45000</v>
      </c>
    </row>
    <row r="389" spans="2:8" x14ac:dyDescent="0.25">
      <c r="B389" s="247"/>
      <c r="C389" s="247">
        <v>32</v>
      </c>
      <c r="D389" s="247"/>
      <c r="E389" s="248" t="s">
        <v>252</v>
      </c>
      <c r="F389" s="249">
        <f>F390</f>
        <v>45000</v>
      </c>
      <c r="G389" s="235">
        <f>G390</f>
        <v>0</v>
      </c>
      <c r="H389" s="235">
        <f t="shared" ref="H389:H390" si="93">F389+G389</f>
        <v>45000</v>
      </c>
    </row>
    <row r="390" spans="2:8" x14ac:dyDescent="0.25">
      <c r="B390" s="250"/>
      <c r="C390" s="251"/>
      <c r="D390" s="251">
        <v>323</v>
      </c>
      <c r="E390" s="252" t="s">
        <v>73</v>
      </c>
      <c r="F390" s="236">
        <v>45000</v>
      </c>
      <c r="G390" s="236"/>
      <c r="H390" s="236">
        <f t="shared" si="93"/>
        <v>45000</v>
      </c>
    </row>
    <row r="391" spans="2:8" ht="28.5" customHeight="1" x14ac:dyDescent="0.25">
      <c r="B391" s="210" t="s">
        <v>253</v>
      </c>
      <c r="C391" s="210"/>
      <c r="D391" s="210"/>
      <c r="E391" s="210"/>
      <c r="F391" s="230">
        <f>F394</f>
        <v>10000</v>
      </c>
      <c r="G391" s="230">
        <f t="shared" ref="G391:H391" si="94">G394</f>
        <v>0</v>
      </c>
      <c r="H391" s="230">
        <f t="shared" si="94"/>
        <v>10000</v>
      </c>
    </row>
    <row r="392" spans="2:8" s="73" customFormat="1" ht="15" customHeight="1" x14ac:dyDescent="0.25">
      <c r="B392" s="198" t="s">
        <v>250</v>
      </c>
      <c r="C392" s="198"/>
      <c r="D392" s="198"/>
      <c r="E392" s="198"/>
      <c r="F392" s="231">
        <f>F391</f>
        <v>10000</v>
      </c>
      <c r="G392" s="231">
        <f t="shared" ref="G392:H392" si="95">G391</f>
        <v>0</v>
      </c>
      <c r="H392" s="231">
        <f t="shared" si="95"/>
        <v>10000</v>
      </c>
    </row>
    <row r="393" spans="2:8" x14ac:dyDescent="0.25">
      <c r="B393" s="232" t="s">
        <v>189</v>
      </c>
      <c r="C393" s="232"/>
      <c r="D393" s="232"/>
      <c r="E393" s="232"/>
      <c r="F393" s="233">
        <v>10000</v>
      </c>
      <c r="G393" s="246"/>
      <c r="H393" s="233">
        <v>10000</v>
      </c>
    </row>
    <row r="394" spans="2:8" x14ac:dyDescent="0.25">
      <c r="B394" s="247">
        <v>3</v>
      </c>
      <c r="C394" s="247"/>
      <c r="D394" s="247"/>
      <c r="E394" s="248" t="s">
        <v>190</v>
      </c>
      <c r="F394" s="235">
        <f>F395</f>
        <v>10000</v>
      </c>
      <c r="G394" s="235">
        <f>G395</f>
        <v>0</v>
      </c>
      <c r="H394" s="235">
        <f>H395</f>
        <v>10000</v>
      </c>
    </row>
    <row r="395" spans="2:8" x14ac:dyDescent="0.25">
      <c r="B395" s="247"/>
      <c r="C395" s="247">
        <v>32</v>
      </c>
      <c r="D395" s="247"/>
      <c r="E395" s="248" t="s">
        <v>252</v>
      </c>
      <c r="F395" s="235">
        <f>F396</f>
        <v>10000</v>
      </c>
      <c r="G395" s="235"/>
      <c r="H395" s="235">
        <f t="shared" ref="H395:H396" si="96">F395+G395</f>
        <v>10000</v>
      </c>
    </row>
    <row r="396" spans="2:8" x14ac:dyDescent="0.25">
      <c r="B396" s="250"/>
      <c r="C396" s="251"/>
      <c r="D396" s="251">
        <v>323</v>
      </c>
      <c r="E396" s="252" t="s">
        <v>73</v>
      </c>
      <c r="F396" s="236">
        <v>10000</v>
      </c>
      <c r="G396" s="236"/>
      <c r="H396" s="236">
        <f t="shared" si="96"/>
        <v>10000</v>
      </c>
    </row>
    <row r="397" spans="2:8" ht="15.75" customHeight="1" x14ac:dyDescent="0.25">
      <c r="B397" s="303" t="s">
        <v>254</v>
      </c>
      <c r="C397" s="303"/>
      <c r="D397" s="303"/>
      <c r="E397" s="304"/>
      <c r="F397" s="253">
        <f>F401</f>
        <v>120000</v>
      </c>
      <c r="G397" s="253">
        <f>G401</f>
        <v>0</v>
      </c>
      <c r="H397" s="253">
        <f>H401</f>
        <v>120000</v>
      </c>
    </row>
    <row r="398" spans="2:8" s="73" customFormat="1" ht="15.75" customHeight="1" x14ac:dyDescent="0.25">
      <c r="B398" s="198" t="s">
        <v>255</v>
      </c>
      <c r="C398" s="198"/>
      <c r="D398" s="198"/>
      <c r="E398" s="198"/>
      <c r="F398" s="199">
        <f>F397</f>
        <v>120000</v>
      </c>
      <c r="G398" s="199">
        <f t="shared" ref="G398:H398" si="97">G397</f>
        <v>0</v>
      </c>
      <c r="H398" s="199">
        <f t="shared" si="97"/>
        <v>120000</v>
      </c>
    </row>
    <row r="399" spans="2:8" ht="15.75" customHeight="1" x14ac:dyDescent="0.25">
      <c r="B399" s="226" t="s">
        <v>198</v>
      </c>
      <c r="C399" s="226"/>
      <c r="D399" s="226"/>
      <c r="E399" s="226"/>
      <c r="F399" s="181">
        <v>80000</v>
      </c>
      <c r="G399" s="181"/>
      <c r="H399" s="180">
        <v>80000</v>
      </c>
    </row>
    <row r="400" spans="2:8" x14ac:dyDescent="0.25">
      <c r="B400" s="226" t="s">
        <v>245</v>
      </c>
      <c r="C400" s="226"/>
      <c r="D400" s="226"/>
      <c r="E400" s="226"/>
      <c r="F400" s="181">
        <v>40000</v>
      </c>
      <c r="G400" s="181"/>
      <c r="H400" s="180">
        <v>40000</v>
      </c>
    </row>
    <row r="401" spans="2:8" x14ac:dyDescent="0.25">
      <c r="B401" s="182">
        <v>3</v>
      </c>
      <c r="C401" s="182"/>
      <c r="D401" s="182"/>
      <c r="E401" s="182" t="s">
        <v>190</v>
      </c>
      <c r="F401" s="183">
        <f>F402</f>
        <v>120000</v>
      </c>
      <c r="G401" s="183">
        <f t="shared" ref="G401:H401" si="98">G402</f>
        <v>0</v>
      </c>
      <c r="H401" s="183">
        <f t="shared" si="98"/>
        <v>120000</v>
      </c>
    </row>
    <row r="402" spans="2:8" x14ac:dyDescent="0.25">
      <c r="B402" s="182"/>
      <c r="C402" s="182">
        <v>32</v>
      </c>
      <c r="D402" s="182"/>
      <c r="E402" s="182" t="s">
        <v>69</v>
      </c>
      <c r="F402" s="183">
        <f>F403+F404</f>
        <v>120000</v>
      </c>
      <c r="G402" s="183"/>
      <c r="H402" s="183">
        <f t="shared" ref="H402:H404" si="99">F402+G402</f>
        <v>120000</v>
      </c>
    </row>
    <row r="403" spans="2:8" x14ac:dyDescent="0.25">
      <c r="B403" s="185"/>
      <c r="C403" s="185"/>
      <c r="D403" s="185">
        <v>322</v>
      </c>
      <c r="E403" s="185" t="s">
        <v>71</v>
      </c>
      <c r="F403" s="186">
        <v>80000</v>
      </c>
      <c r="G403" s="186"/>
      <c r="H403" s="186">
        <f t="shared" si="99"/>
        <v>80000</v>
      </c>
    </row>
    <row r="404" spans="2:8" x14ac:dyDescent="0.25">
      <c r="B404" s="185"/>
      <c r="C404" s="185"/>
      <c r="D404" s="185">
        <v>323</v>
      </c>
      <c r="E404" s="185" t="s">
        <v>73</v>
      </c>
      <c r="F404" s="186">
        <v>40000</v>
      </c>
      <c r="G404" s="186"/>
      <c r="H404" s="186">
        <f t="shared" si="99"/>
        <v>40000</v>
      </c>
    </row>
    <row r="405" spans="2:8" x14ac:dyDescent="0.25">
      <c r="B405" s="258" t="s">
        <v>256</v>
      </c>
      <c r="C405" s="258"/>
      <c r="D405" s="258"/>
      <c r="E405" s="258"/>
      <c r="F405" s="253">
        <f>F409</f>
        <v>209000</v>
      </c>
      <c r="G405" s="253">
        <f>G409</f>
        <v>0</v>
      </c>
      <c r="H405" s="253">
        <f>H409</f>
        <v>209000</v>
      </c>
    </row>
    <row r="406" spans="2:8" s="73" customFormat="1" x14ac:dyDescent="0.25">
      <c r="B406" s="198" t="s">
        <v>257</v>
      </c>
      <c r="C406" s="198"/>
      <c r="D406" s="198"/>
      <c r="E406" s="198"/>
      <c r="F406" s="199">
        <f>F405</f>
        <v>209000</v>
      </c>
      <c r="G406" s="199">
        <f t="shared" ref="G406:H406" si="100">G405</f>
        <v>0</v>
      </c>
      <c r="H406" s="199">
        <f t="shared" si="100"/>
        <v>209000</v>
      </c>
    </row>
    <row r="407" spans="2:8" x14ac:dyDescent="0.25">
      <c r="B407" s="226" t="s">
        <v>189</v>
      </c>
      <c r="C407" s="226"/>
      <c r="D407" s="226"/>
      <c r="E407" s="226"/>
      <c r="F407" s="181">
        <v>31994.77</v>
      </c>
      <c r="G407" s="181"/>
      <c r="H407" s="180">
        <v>18889.77</v>
      </c>
    </row>
    <row r="408" spans="2:8" x14ac:dyDescent="0.25">
      <c r="B408" s="226" t="s">
        <v>208</v>
      </c>
      <c r="C408" s="226"/>
      <c r="D408" s="226"/>
      <c r="E408" s="226"/>
      <c r="F408" s="181">
        <v>177005.23</v>
      </c>
      <c r="G408" s="181"/>
      <c r="H408" s="180">
        <v>190110.23</v>
      </c>
    </row>
    <row r="409" spans="2:8" x14ac:dyDescent="0.25">
      <c r="B409" s="182">
        <v>3</v>
      </c>
      <c r="C409" s="182"/>
      <c r="D409" s="182"/>
      <c r="E409" s="182" t="s">
        <v>190</v>
      </c>
      <c r="F409" s="183">
        <f>F410</f>
        <v>209000</v>
      </c>
      <c r="G409" s="183">
        <f t="shared" ref="G409:H409" si="101">G410</f>
        <v>0</v>
      </c>
      <c r="H409" s="183">
        <f t="shared" si="101"/>
        <v>209000</v>
      </c>
    </row>
    <row r="410" spans="2:8" x14ac:dyDescent="0.25">
      <c r="B410" s="182"/>
      <c r="C410" s="182">
        <v>32</v>
      </c>
      <c r="D410" s="182"/>
      <c r="E410" s="182" t="s">
        <v>69</v>
      </c>
      <c r="F410" s="183">
        <f>F411+F412</f>
        <v>209000</v>
      </c>
      <c r="G410" s="183">
        <f>G411</f>
        <v>0</v>
      </c>
      <c r="H410" s="183">
        <f t="shared" ref="H410:H412" si="102">F410+G410</f>
        <v>209000</v>
      </c>
    </row>
    <row r="411" spans="2:8" x14ac:dyDescent="0.25">
      <c r="B411" s="185"/>
      <c r="C411" s="185"/>
      <c r="D411" s="185">
        <v>323</v>
      </c>
      <c r="E411" s="185" t="s">
        <v>73</v>
      </c>
      <c r="F411" s="186">
        <v>189000</v>
      </c>
      <c r="G411" s="186"/>
      <c r="H411" s="186">
        <f t="shared" si="102"/>
        <v>189000</v>
      </c>
    </row>
    <row r="412" spans="2:8" x14ac:dyDescent="0.25">
      <c r="B412" s="185"/>
      <c r="C412" s="185"/>
      <c r="D412" s="185">
        <v>329</v>
      </c>
      <c r="E412" s="56" t="s">
        <v>75</v>
      </c>
      <c r="F412" s="186">
        <v>20000</v>
      </c>
      <c r="G412" s="186"/>
      <c r="H412" s="186">
        <f t="shared" si="102"/>
        <v>20000</v>
      </c>
    </row>
    <row r="413" spans="2:8" s="254" customFormat="1" ht="18" customHeight="1" x14ac:dyDescent="0.2">
      <c r="B413" s="301" t="s">
        <v>258</v>
      </c>
      <c r="C413" s="301"/>
      <c r="D413" s="301"/>
      <c r="E413" s="301"/>
      <c r="F413" s="253">
        <f>F416</f>
        <v>50000</v>
      </c>
      <c r="G413" s="253">
        <f t="shared" ref="G413:H413" si="103">G416</f>
        <v>0</v>
      </c>
      <c r="H413" s="253">
        <f t="shared" si="103"/>
        <v>50000</v>
      </c>
    </row>
    <row r="414" spans="2:8" s="255" customFormat="1" ht="16.5" customHeight="1" x14ac:dyDescent="0.2">
      <c r="B414" s="198" t="s">
        <v>250</v>
      </c>
      <c r="C414" s="198"/>
      <c r="D414" s="198"/>
      <c r="E414" s="198"/>
      <c r="F414" s="199">
        <f>F413</f>
        <v>50000</v>
      </c>
      <c r="G414" s="199">
        <f t="shared" ref="G414:H414" si="104">G413</f>
        <v>0</v>
      </c>
      <c r="H414" s="199">
        <f t="shared" si="104"/>
        <v>50000</v>
      </c>
    </row>
    <row r="415" spans="2:8" x14ac:dyDescent="0.25">
      <c r="B415" s="201" t="s">
        <v>189</v>
      </c>
      <c r="C415" s="201"/>
      <c r="D415" s="201"/>
      <c r="E415" s="202"/>
      <c r="F415" s="180">
        <v>50000</v>
      </c>
      <c r="G415" s="181"/>
      <c r="H415" s="180">
        <v>50000</v>
      </c>
    </row>
    <row r="416" spans="2:8" x14ac:dyDescent="0.25">
      <c r="B416" s="182">
        <v>4</v>
      </c>
      <c r="C416" s="182"/>
      <c r="D416" s="182"/>
      <c r="E416" s="182" t="s">
        <v>259</v>
      </c>
      <c r="F416" s="183">
        <f>F417</f>
        <v>50000</v>
      </c>
      <c r="G416" s="183">
        <f t="shared" ref="G416:H416" si="105">G417</f>
        <v>0</v>
      </c>
      <c r="H416" s="183">
        <f t="shared" si="105"/>
        <v>50000</v>
      </c>
    </row>
    <row r="417" spans="1:8" ht="15.75" customHeight="1" x14ac:dyDescent="0.25">
      <c r="B417" s="182"/>
      <c r="C417" s="182">
        <v>42</v>
      </c>
      <c r="D417" s="182"/>
      <c r="E417" s="203" t="s">
        <v>92</v>
      </c>
      <c r="F417" s="183">
        <f>F418</f>
        <v>50000</v>
      </c>
      <c r="G417" s="184"/>
      <c r="H417" s="184">
        <f t="shared" ref="H417:H418" si="106">F417+G417</f>
        <v>50000</v>
      </c>
    </row>
    <row r="418" spans="1:8" x14ac:dyDescent="0.25">
      <c r="B418" s="185"/>
      <c r="C418" s="185"/>
      <c r="D418" s="185">
        <v>421</v>
      </c>
      <c r="E418" s="185" t="s">
        <v>93</v>
      </c>
      <c r="F418" s="186">
        <v>50000</v>
      </c>
      <c r="G418" s="186"/>
      <c r="H418" s="186">
        <f t="shared" si="106"/>
        <v>50000</v>
      </c>
    </row>
    <row r="419" spans="1:8" x14ac:dyDescent="0.25">
      <c r="B419" s="301" t="s">
        <v>260</v>
      </c>
      <c r="C419" s="301"/>
      <c r="D419" s="301"/>
      <c r="E419" s="301"/>
      <c r="F419" s="253">
        <f>F422</f>
        <v>24000</v>
      </c>
      <c r="G419" s="253">
        <f t="shared" ref="G419:H419" si="107">G422</f>
        <v>0</v>
      </c>
      <c r="H419" s="253">
        <f t="shared" si="107"/>
        <v>24000</v>
      </c>
    </row>
    <row r="420" spans="1:8" s="73" customFormat="1" x14ac:dyDescent="0.25">
      <c r="B420" s="198" t="s">
        <v>255</v>
      </c>
      <c r="C420" s="198"/>
      <c r="D420" s="198"/>
      <c r="E420" s="198"/>
      <c r="F420" s="199">
        <f>F419</f>
        <v>24000</v>
      </c>
      <c r="G420" s="199">
        <f t="shared" ref="G420:H420" si="108">G419</f>
        <v>0</v>
      </c>
      <c r="H420" s="199">
        <f t="shared" si="108"/>
        <v>24000</v>
      </c>
    </row>
    <row r="421" spans="1:8" x14ac:dyDescent="0.25">
      <c r="B421" s="226" t="s">
        <v>208</v>
      </c>
      <c r="C421" s="226"/>
      <c r="D421" s="226"/>
      <c r="E421" s="226"/>
      <c r="F421" s="180">
        <v>24000</v>
      </c>
      <c r="G421" s="181"/>
      <c r="H421" s="180">
        <v>24000</v>
      </c>
    </row>
    <row r="422" spans="1:8" x14ac:dyDescent="0.25">
      <c r="B422" s="182">
        <v>3</v>
      </c>
      <c r="C422" s="182"/>
      <c r="D422" s="182"/>
      <c r="E422" s="182" t="s">
        <v>190</v>
      </c>
      <c r="F422" s="183">
        <f>F423</f>
        <v>24000</v>
      </c>
      <c r="G422" s="183"/>
      <c r="H422" s="183">
        <f>H423</f>
        <v>24000</v>
      </c>
    </row>
    <row r="423" spans="1:8" x14ac:dyDescent="0.25">
      <c r="B423" s="182"/>
      <c r="C423" s="182">
        <v>32</v>
      </c>
      <c r="D423" s="182"/>
      <c r="E423" s="182" t="s">
        <v>69</v>
      </c>
      <c r="F423" s="183">
        <f>F424</f>
        <v>24000</v>
      </c>
      <c r="G423" s="183"/>
      <c r="H423" s="183">
        <f t="shared" ref="H423:H424" si="109">F423+G423</f>
        <v>24000</v>
      </c>
    </row>
    <row r="424" spans="1:8" x14ac:dyDescent="0.25">
      <c r="B424" s="185"/>
      <c r="C424" s="185"/>
      <c r="D424" s="185">
        <v>323</v>
      </c>
      <c r="E424" s="185" t="s">
        <v>73</v>
      </c>
      <c r="F424" s="186">
        <v>24000</v>
      </c>
      <c r="G424" s="186"/>
      <c r="H424" s="186">
        <f t="shared" si="109"/>
        <v>24000</v>
      </c>
    </row>
    <row r="425" spans="1:8" ht="19.5" customHeight="1" x14ac:dyDescent="0.25">
      <c r="B425" s="301" t="s">
        <v>261</v>
      </c>
      <c r="C425" s="301"/>
      <c r="D425" s="301"/>
      <c r="E425" s="301"/>
      <c r="F425" s="253">
        <f>F429</f>
        <v>50000</v>
      </c>
      <c r="G425" s="253">
        <f t="shared" ref="G425:H425" si="110">G429</f>
        <v>0</v>
      </c>
      <c r="H425" s="253">
        <f t="shared" si="110"/>
        <v>50000</v>
      </c>
    </row>
    <row r="426" spans="1:8" s="73" customFormat="1" ht="17.25" customHeight="1" x14ac:dyDescent="0.25">
      <c r="B426" s="198" t="s">
        <v>257</v>
      </c>
      <c r="C426" s="198"/>
      <c r="D426" s="198"/>
      <c r="E426" s="198"/>
      <c r="F426" s="199">
        <f>F425</f>
        <v>50000</v>
      </c>
      <c r="G426" s="199">
        <f t="shared" ref="G426:H426" si="111">G425</f>
        <v>0</v>
      </c>
      <c r="H426" s="199">
        <f t="shared" si="111"/>
        <v>50000</v>
      </c>
    </row>
    <row r="427" spans="1:8" x14ac:dyDescent="0.25">
      <c r="B427" s="226" t="s">
        <v>189</v>
      </c>
      <c r="C427" s="226"/>
      <c r="D427" s="226"/>
      <c r="E427" s="226"/>
      <c r="F427" s="180"/>
      <c r="G427" s="181"/>
      <c r="H427" s="181"/>
    </row>
    <row r="428" spans="1:8" x14ac:dyDescent="0.25">
      <c r="B428" s="226" t="s">
        <v>208</v>
      </c>
      <c r="C428" s="226"/>
      <c r="D428" s="226"/>
      <c r="E428" s="226"/>
      <c r="F428" s="180">
        <v>50000</v>
      </c>
      <c r="G428" s="181"/>
      <c r="H428" s="180">
        <v>50000</v>
      </c>
    </row>
    <row r="429" spans="1:8" x14ac:dyDescent="0.25">
      <c r="B429" s="182">
        <v>3</v>
      </c>
      <c r="C429" s="182"/>
      <c r="D429" s="182"/>
      <c r="E429" s="182" t="s">
        <v>190</v>
      </c>
      <c r="F429" s="183">
        <f>F430</f>
        <v>50000</v>
      </c>
      <c r="G429" s="183">
        <f t="shared" ref="G429:H429" si="112">G430</f>
        <v>0</v>
      </c>
      <c r="H429" s="183">
        <f t="shared" si="112"/>
        <v>50000</v>
      </c>
    </row>
    <row r="430" spans="1:8" x14ac:dyDescent="0.25">
      <c r="B430" s="182"/>
      <c r="C430" s="182">
        <v>32</v>
      </c>
      <c r="D430" s="182"/>
      <c r="E430" s="182" t="s">
        <v>69</v>
      </c>
      <c r="F430" s="183">
        <f>F431</f>
        <v>50000</v>
      </c>
      <c r="G430" s="183"/>
      <c r="H430" s="183">
        <f t="shared" ref="H430:H431" si="113">F430+G430</f>
        <v>50000</v>
      </c>
    </row>
    <row r="431" spans="1:8" x14ac:dyDescent="0.25">
      <c r="B431" s="185"/>
      <c r="C431" s="185"/>
      <c r="D431" s="185">
        <v>323</v>
      </c>
      <c r="E431" s="185" t="s">
        <v>73</v>
      </c>
      <c r="F431" s="186">
        <v>50000</v>
      </c>
      <c r="G431" s="186"/>
      <c r="H431" s="186">
        <f t="shared" si="113"/>
        <v>50000</v>
      </c>
    </row>
    <row r="432" spans="1:8" x14ac:dyDescent="0.25">
      <c r="A432" s="89"/>
      <c r="B432" s="210" t="s">
        <v>262</v>
      </c>
      <c r="C432" s="210"/>
      <c r="D432" s="210"/>
      <c r="E432" s="210"/>
      <c r="F432" s="211">
        <f>F436</f>
        <v>5000</v>
      </c>
      <c r="G432" s="211">
        <f>G436</f>
        <v>0</v>
      </c>
      <c r="H432" s="211">
        <f>H436</f>
        <v>5000</v>
      </c>
    </row>
    <row r="433" spans="1:8" s="73" customFormat="1" x14ac:dyDescent="0.25">
      <c r="A433" s="256"/>
      <c r="B433" s="198" t="s">
        <v>244</v>
      </c>
      <c r="C433" s="198"/>
      <c r="D433" s="198"/>
      <c r="E433" s="198"/>
      <c r="F433" s="199">
        <f>F432</f>
        <v>5000</v>
      </c>
      <c r="G433" s="199">
        <f t="shared" ref="G433:H433" si="114">G432</f>
        <v>0</v>
      </c>
      <c r="H433" s="199">
        <f t="shared" si="114"/>
        <v>5000</v>
      </c>
    </row>
    <row r="434" spans="1:8" x14ac:dyDescent="0.25">
      <c r="A434" s="89"/>
      <c r="B434" s="226" t="s">
        <v>245</v>
      </c>
      <c r="C434" s="226"/>
      <c r="D434" s="226"/>
      <c r="E434" s="226"/>
      <c r="F434" s="180">
        <v>3000</v>
      </c>
      <c r="G434" s="181"/>
      <c r="H434" s="180">
        <v>3000</v>
      </c>
    </row>
    <row r="435" spans="1:8" x14ac:dyDescent="0.25">
      <c r="A435" s="89"/>
      <c r="B435" s="226" t="s">
        <v>189</v>
      </c>
      <c r="C435" s="226"/>
      <c r="D435" s="226"/>
      <c r="E435" s="226"/>
      <c r="F435" s="180">
        <v>2000</v>
      </c>
      <c r="G435" s="181"/>
      <c r="H435" s="180">
        <v>2000</v>
      </c>
    </row>
    <row r="436" spans="1:8" x14ac:dyDescent="0.25">
      <c r="B436" s="182">
        <v>3</v>
      </c>
      <c r="C436" s="182"/>
      <c r="D436" s="182"/>
      <c r="E436" s="182" t="s">
        <v>190</v>
      </c>
      <c r="F436" s="183">
        <f t="shared" ref="F436:H436" si="115">F437</f>
        <v>5000</v>
      </c>
      <c r="G436" s="183">
        <f t="shared" si="115"/>
        <v>0</v>
      </c>
      <c r="H436" s="183">
        <f t="shared" si="115"/>
        <v>5000</v>
      </c>
    </row>
    <row r="437" spans="1:8" x14ac:dyDescent="0.25">
      <c r="B437" s="182"/>
      <c r="C437" s="182">
        <v>32</v>
      </c>
      <c r="D437" s="182"/>
      <c r="E437" s="182" t="s">
        <v>69</v>
      </c>
      <c r="F437" s="183">
        <f>F438</f>
        <v>5000</v>
      </c>
      <c r="G437" s="183"/>
      <c r="H437" s="183">
        <f t="shared" ref="H437:H438" si="116">F437+G437</f>
        <v>5000</v>
      </c>
    </row>
    <row r="438" spans="1:8" x14ac:dyDescent="0.25">
      <c r="B438" s="185"/>
      <c r="C438" s="185"/>
      <c r="D438" s="185">
        <v>323</v>
      </c>
      <c r="E438" s="185" t="s">
        <v>73</v>
      </c>
      <c r="F438" s="186">
        <v>5000</v>
      </c>
      <c r="G438" s="186"/>
      <c r="H438" s="186">
        <f t="shared" si="116"/>
        <v>5000</v>
      </c>
    </row>
    <row r="439" spans="1:8" x14ac:dyDescent="0.25">
      <c r="B439" s="257" t="s">
        <v>263</v>
      </c>
      <c r="C439" s="257"/>
      <c r="D439" s="257"/>
      <c r="E439" s="257"/>
      <c r="F439" s="211">
        <f>F442</f>
        <v>100000</v>
      </c>
      <c r="G439" s="211">
        <f>G442</f>
        <v>0</v>
      </c>
      <c r="H439" s="211">
        <f>H442</f>
        <v>100000</v>
      </c>
    </row>
    <row r="440" spans="1:8" s="73" customFormat="1" x14ac:dyDescent="0.25">
      <c r="B440" s="198" t="s">
        <v>244</v>
      </c>
      <c r="C440" s="198"/>
      <c r="D440" s="198"/>
      <c r="E440" s="198"/>
      <c r="F440" s="199">
        <f>F439</f>
        <v>100000</v>
      </c>
      <c r="G440" s="199">
        <f t="shared" ref="G440:H440" si="117">G439</f>
        <v>0</v>
      </c>
      <c r="H440" s="199">
        <f t="shared" si="117"/>
        <v>100000</v>
      </c>
    </row>
    <row r="441" spans="1:8" x14ac:dyDescent="0.25">
      <c r="B441" s="226" t="s">
        <v>208</v>
      </c>
      <c r="C441" s="226"/>
      <c r="D441" s="226"/>
      <c r="E441" s="226"/>
      <c r="F441" s="180">
        <v>100000</v>
      </c>
      <c r="G441" s="208"/>
      <c r="H441" s="215">
        <v>100000</v>
      </c>
    </row>
    <row r="442" spans="1:8" x14ac:dyDescent="0.25">
      <c r="B442" s="182">
        <v>3</v>
      </c>
      <c r="C442" s="182"/>
      <c r="D442" s="182"/>
      <c r="E442" s="182" t="s">
        <v>190</v>
      </c>
      <c r="F442" s="183">
        <f>F443</f>
        <v>100000</v>
      </c>
      <c r="G442" s="183"/>
      <c r="H442" s="183">
        <f>H443</f>
        <v>100000</v>
      </c>
    </row>
    <row r="443" spans="1:8" x14ac:dyDescent="0.25">
      <c r="B443" s="182"/>
      <c r="C443" s="182">
        <v>36</v>
      </c>
      <c r="D443" s="182"/>
      <c r="E443" s="182" t="s">
        <v>82</v>
      </c>
      <c r="F443" s="183">
        <f>F444</f>
        <v>100000</v>
      </c>
      <c r="G443" s="183"/>
      <c r="H443" s="183">
        <f t="shared" ref="H443:H444" si="118">F443+G443</f>
        <v>100000</v>
      </c>
    </row>
    <row r="444" spans="1:8" x14ac:dyDescent="0.25">
      <c r="B444" s="185"/>
      <c r="C444" s="185"/>
      <c r="D444" s="185">
        <v>363</v>
      </c>
      <c r="E444" s="185" t="s">
        <v>82</v>
      </c>
      <c r="F444" s="186">
        <v>100000</v>
      </c>
      <c r="G444" s="186"/>
      <c r="H444" s="186">
        <f t="shared" si="118"/>
        <v>100000</v>
      </c>
    </row>
    <row r="445" spans="1:8" x14ac:dyDescent="0.25">
      <c r="B445" s="258" t="s">
        <v>264</v>
      </c>
      <c r="C445" s="258"/>
      <c r="D445" s="258"/>
      <c r="E445" s="258"/>
      <c r="F445" s="253">
        <f>F448+F451</f>
        <v>33000</v>
      </c>
      <c r="G445" s="253">
        <f>G448+G451</f>
        <v>0</v>
      </c>
      <c r="H445" s="253">
        <f>H448+H451</f>
        <v>33000</v>
      </c>
    </row>
    <row r="446" spans="1:8" s="73" customFormat="1" x14ac:dyDescent="0.25">
      <c r="B446" s="198" t="s">
        <v>250</v>
      </c>
      <c r="C446" s="198"/>
      <c r="D446" s="198"/>
      <c r="E446" s="198"/>
      <c r="F446" s="199">
        <f>F445</f>
        <v>33000</v>
      </c>
      <c r="G446" s="199">
        <f t="shared" ref="G446:H446" si="119">G445</f>
        <v>0</v>
      </c>
      <c r="H446" s="199">
        <f t="shared" si="119"/>
        <v>33000</v>
      </c>
    </row>
    <row r="447" spans="1:8" x14ac:dyDescent="0.25">
      <c r="B447" s="226" t="s">
        <v>198</v>
      </c>
      <c r="C447" s="226"/>
      <c r="D447" s="226"/>
      <c r="E447" s="226"/>
      <c r="F447" s="180">
        <v>33000</v>
      </c>
      <c r="G447" s="181"/>
      <c r="H447" s="180">
        <v>33000</v>
      </c>
    </row>
    <row r="448" spans="1:8" x14ac:dyDescent="0.25">
      <c r="B448" s="182">
        <v>4</v>
      </c>
      <c r="C448" s="182"/>
      <c r="D448" s="182"/>
      <c r="E448" s="203" t="s">
        <v>201</v>
      </c>
      <c r="F448" s="183">
        <f>F449</f>
        <v>13000</v>
      </c>
      <c r="G448" s="183">
        <f>G449</f>
        <v>0</v>
      </c>
      <c r="H448" s="183">
        <f t="shared" ref="H448" si="120">H449</f>
        <v>13000</v>
      </c>
    </row>
    <row r="449" spans="2:8" x14ac:dyDescent="0.25">
      <c r="B449" s="185"/>
      <c r="C449" s="182">
        <v>42</v>
      </c>
      <c r="D449" s="185"/>
      <c r="E449" s="203" t="s">
        <v>92</v>
      </c>
      <c r="F449" s="52">
        <f>F450</f>
        <v>13000</v>
      </c>
      <c r="G449" s="183"/>
      <c r="H449" s="183">
        <f t="shared" ref="H449:H450" si="121">F449+G449</f>
        <v>13000</v>
      </c>
    </row>
    <row r="450" spans="2:8" x14ac:dyDescent="0.25">
      <c r="B450" s="185"/>
      <c r="C450" s="185"/>
      <c r="D450" s="185">
        <v>422</v>
      </c>
      <c r="E450" s="204" t="s">
        <v>94</v>
      </c>
      <c r="F450" s="57">
        <v>13000</v>
      </c>
      <c r="G450" s="186"/>
      <c r="H450" s="186">
        <f t="shared" si="121"/>
        <v>13000</v>
      </c>
    </row>
    <row r="451" spans="2:8" x14ac:dyDescent="0.25">
      <c r="B451" s="182">
        <v>3</v>
      </c>
      <c r="C451" s="182"/>
      <c r="D451" s="182"/>
      <c r="E451" s="203" t="s">
        <v>190</v>
      </c>
      <c r="F451" s="52">
        <f>F452</f>
        <v>20000</v>
      </c>
      <c r="G451" s="183">
        <f>G452</f>
        <v>0</v>
      </c>
      <c r="H451" s="183">
        <f>H452</f>
        <v>20000</v>
      </c>
    </row>
    <row r="452" spans="2:8" x14ac:dyDescent="0.25">
      <c r="B452" s="182"/>
      <c r="C452" s="182">
        <v>32</v>
      </c>
      <c r="D452" s="182"/>
      <c r="E452" s="203" t="s">
        <v>69</v>
      </c>
      <c r="F452" s="52">
        <f>F453</f>
        <v>20000</v>
      </c>
      <c r="G452" s="183">
        <f>G453+G454</f>
        <v>0</v>
      </c>
      <c r="H452" s="183">
        <f>H453</f>
        <v>20000</v>
      </c>
    </row>
    <row r="453" spans="2:8" x14ac:dyDescent="0.25">
      <c r="B453" s="185"/>
      <c r="C453" s="185"/>
      <c r="D453" s="185">
        <v>323</v>
      </c>
      <c r="E453" s="204" t="s">
        <v>73</v>
      </c>
      <c r="F453" s="57">
        <v>20000</v>
      </c>
      <c r="G453" s="186"/>
      <c r="H453" s="186">
        <f t="shared" ref="H453:H454" si="122">F453+G453</f>
        <v>20000</v>
      </c>
    </row>
    <row r="454" spans="2:8" x14ac:dyDescent="0.25">
      <c r="B454" s="185"/>
      <c r="C454" s="185"/>
      <c r="D454" s="185">
        <v>329</v>
      </c>
      <c r="E454" s="204" t="s">
        <v>75</v>
      </c>
      <c r="F454" s="57"/>
      <c r="G454" s="186"/>
      <c r="H454" s="186">
        <f t="shared" si="122"/>
        <v>0</v>
      </c>
    </row>
    <row r="455" spans="2:8" x14ac:dyDescent="0.25">
      <c r="B455" s="239" t="s">
        <v>265</v>
      </c>
      <c r="C455" s="239"/>
      <c r="D455" s="239"/>
      <c r="E455" s="239"/>
      <c r="F455" s="240">
        <f>F459</f>
        <v>300000</v>
      </c>
      <c r="G455" s="240">
        <f t="shared" ref="G455:H455" si="123">G459</f>
        <v>0</v>
      </c>
      <c r="H455" s="240">
        <f t="shared" si="123"/>
        <v>300000</v>
      </c>
    </row>
    <row r="456" spans="2:8" s="73" customFormat="1" x14ac:dyDescent="0.25">
      <c r="B456" s="198" t="s">
        <v>250</v>
      </c>
      <c r="C456" s="198"/>
      <c r="D456" s="198"/>
      <c r="E456" s="198"/>
      <c r="F456" s="241">
        <f>F455</f>
        <v>300000</v>
      </c>
      <c r="G456" s="241">
        <f t="shared" ref="G456:H456" si="124">G455</f>
        <v>0</v>
      </c>
      <c r="H456" s="241">
        <f t="shared" si="124"/>
        <v>300000</v>
      </c>
    </row>
    <row r="457" spans="2:8" x14ac:dyDescent="0.25">
      <c r="B457" s="232" t="s">
        <v>198</v>
      </c>
      <c r="C457" s="232"/>
      <c r="D457" s="232"/>
      <c r="E457" s="232"/>
      <c r="F457" s="233"/>
      <c r="G457" s="246"/>
      <c r="H457" s="233">
        <v>0</v>
      </c>
    </row>
    <row r="458" spans="2:8" x14ac:dyDescent="0.25">
      <c r="B458" s="232" t="s">
        <v>208</v>
      </c>
      <c r="C458" s="232"/>
      <c r="D458" s="232"/>
      <c r="E458" s="232"/>
      <c r="F458" s="233">
        <v>300000</v>
      </c>
      <c r="G458" s="246"/>
      <c r="H458" s="233">
        <v>300000</v>
      </c>
    </row>
    <row r="459" spans="2:8" x14ac:dyDescent="0.25">
      <c r="B459" s="247">
        <v>4</v>
      </c>
      <c r="C459" s="247"/>
      <c r="D459" s="247"/>
      <c r="E459" s="248" t="s">
        <v>201</v>
      </c>
      <c r="F459" s="249">
        <f>F460</f>
        <v>300000</v>
      </c>
      <c r="G459" s="249">
        <f>G460</f>
        <v>0</v>
      </c>
      <c r="H459" s="249">
        <f>H460</f>
        <v>300000</v>
      </c>
    </row>
    <row r="460" spans="2:8" x14ac:dyDescent="0.25">
      <c r="B460" s="247"/>
      <c r="C460" s="247">
        <v>42</v>
      </c>
      <c r="D460" s="247"/>
      <c r="E460" s="248" t="s">
        <v>248</v>
      </c>
      <c r="F460" s="249">
        <f>F461</f>
        <v>300000</v>
      </c>
      <c r="G460" s="235">
        <f>G461</f>
        <v>0</v>
      </c>
      <c r="H460" s="235">
        <f t="shared" ref="H460:H461" si="125">F460+G460</f>
        <v>300000</v>
      </c>
    </row>
    <row r="461" spans="2:8" x14ac:dyDescent="0.25">
      <c r="B461" s="250"/>
      <c r="C461" s="251"/>
      <c r="D461" s="251">
        <v>426</v>
      </c>
      <c r="E461" s="252" t="s">
        <v>96</v>
      </c>
      <c r="F461" s="236">
        <v>300000</v>
      </c>
      <c r="G461" s="236"/>
      <c r="H461" s="236">
        <f t="shared" si="125"/>
        <v>300000</v>
      </c>
    </row>
    <row r="462" spans="2:8" ht="16.5" customHeight="1" x14ac:dyDescent="0.25">
      <c r="B462" s="210" t="s">
        <v>266</v>
      </c>
      <c r="C462" s="210"/>
      <c r="D462" s="210"/>
      <c r="E462" s="210"/>
      <c r="F462" s="230">
        <f>F466</f>
        <v>200000</v>
      </c>
      <c r="G462" s="230">
        <f t="shared" ref="G462:H462" si="126">G466</f>
        <v>0</v>
      </c>
      <c r="H462" s="230">
        <f t="shared" si="126"/>
        <v>200000</v>
      </c>
    </row>
    <row r="463" spans="2:8" s="73" customFormat="1" ht="16.5" customHeight="1" x14ac:dyDescent="0.25">
      <c r="B463" s="198" t="s">
        <v>244</v>
      </c>
      <c r="C463" s="198"/>
      <c r="D463" s="198"/>
      <c r="E463" s="198"/>
      <c r="F463" s="231">
        <f>F462</f>
        <v>200000</v>
      </c>
      <c r="G463" s="231">
        <f t="shared" ref="G463:H463" si="127">G462</f>
        <v>0</v>
      </c>
      <c r="H463" s="231">
        <f t="shared" si="127"/>
        <v>200000</v>
      </c>
    </row>
    <row r="464" spans="2:8" x14ac:dyDescent="0.25">
      <c r="B464" s="232" t="s">
        <v>189</v>
      </c>
      <c r="C464" s="232"/>
      <c r="D464" s="232"/>
      <c r="E464" s="232"/>
      <c r="F464" s="233">
        <v>200000</v>
      </c>
      <c r="G464" s="246"/>
      <c r="H464" s="233"/>
    </row>
    <row r="465" spans="1:8" x14ac:dyDescent="0.25">
      <c r="B465" s="226" t="s">
        <v>208</v>
      </c>
      <c r="C465" s="226"/>
      <c r="D465" s="226"/>
      <c r="E465" s="226"/>
      <c r="F465" s="233"/>
      <c r="G465" s="246"/>
      <c r="H465" s="233">
        <v>200000</v>
      </c>
    </row>
    <row r="466" spans="1:8" x14ac:dyDescent="0.25">
      <c r="B466" s="182">
        <v>3</v>
      </c>
      <c r="C466" s="182"/>
      <c r="D466" s="182"/>
      <c r="E466" s="203" t="s">
        <v>190</v>
      </c>
      <c r="F466" s="235">
        <f>F467</f>
        <v>200000</v>
      </c>
      <c r="G466" s="235">
        <f>G467</f>
        <v>0</v>
      </c>
      <c r="H466" s="235">
        <f>H467</f>
        <v>200000</v>
      </c>
    </row>
    <row r="467" spans="1:8" x14ac:dyDescent="0.25">
      <c r="B467" s="185"/>
      <c r="C467" s="182">
        <v>36</v>
      </c>
      <c r="D467" s="185"/>
      <c r="E467" s="203" t="s">
        <v>81</v>
      </c>
      <c r="F467" s="235">
        <f>F468</f>
        <v>200000</v>
      </c>
      <c r="G467" s="235">
        <v>0</v>
      </c>
      <c r="H467" s="235">
        <f t="shared" ref="H467:H468" si="128">F467+G467</f>
        <v>200000</v>
      </c>
    </row>
    <row r="468" spans="1:8" x14ac:dyDescent="0.25">
      <c r="B468" s="185"/>
      <c r="C468" s="185"/>
      <c r="D468" s="185">
        <v>363</v>
      </c>
      <c r="E468" s="204" t="s">
        <v>267</v>
      </c>
      <c r="F468" s="236">
        <v>200000</v>
      </c>
      <c r="G468" s="236"/>
      <c r="H468" s="236">
        <f t="shared" si="128"/>
        <v>200000</v>
      </c>
    </row>
    <row r="469" spans="1:8" x14ac:dyDescent="0.25">
      <c r="B469" s="258" t="s">
        <v>268</v>
      </c>
      <c r="C469" s="258"/>
      <c r="D469" s="258"/>
      <c r="E469" s="258"/>
      <c r="F469" s="253">
        <f>F476</f>
        <v>400000</v>
      </c>
      <c r="G469" s="253">
        <f>G476+G473</f>
        <v>40000</v>
      </c>
      <c r="H469" s="253">
        <f>H476+H473</f>
        <v>440000</v>
      </c>
    </row>
    <row r="470" spans="1:8" s="73" customFormat="1" x14ac:dyDescent="0.25">
      <c r="B470" s="198" t="s">
        <v>250</v>
      </c>
      <c r="C470" s="198"/>
      <c r="D470" s="198"/>
      <c r="E470" s="198"/>
      <c r="F470" s="199">
        <f>F469</f>
        <v>400000</v>
      </c>
      <c r="G470" s="199">
        <f t="shared" ref="G470:H470" si="129">G469</f>
        <v>40000</v>
      </c>
      <c r="H470" s="199">
        <f t="shared" si="129"/>
        <v>440000</v>
      </c>
    </row>
    <row r="471" spans="1:8" x14ac:dyDescent="0.25">
      <c r="B471" s="226" t="s">
        <v>198</v>
      </c>
      <c r="C471" s="226"/>
      <c r="D471" s="226"/>
      <c r="E471" s="226"/>
      <c r="F471" s="180"/>
      <c r="G471" s="181"/>
      <c r="H471" s="180">
        <v>340000</v>
      </c>
    </row>
    <row r="472" spans="1:8" x14ac:dyDescent="0.25">
      <c r="B472" s="226" t="s">
        <v>208</v>
      </c>
      <c r="C472" s="226"/>
      <c r="D472" s="226"/>
      <c r="E472" s="226"/>
      <c r="F472" s="181">
        <v>400000</v>
      </c>
      <c r="G472" s="181"/>
      <c r="H472" s="180">
        <v>100000</v>
      </c>
    </row>
    <row r="473" spans="1:8" x14ac:dyDescent="0.25">
      <c r="B473" s="182">
        <v>3</v>
      </c>
      <c r="C473" s="182"/>
      <c r="D473" s="182"/>
      <c r="E473" s="203" t="s">
        <v>190</v>
      </c>
      <c r="F473" s="52">
        <f>F474</f>
        <v>0</v>
      </c>
      <c r="G473" s="183">
        <f>G474</f>
        <v>40000</v>
      </c>
      <c r="H473" s="183">
        <f>H474</f>
        <v>40000</v>
      </c>
    </row>
    <row r="474" spans="1:8" x14ac:dyDescent="0.25">
      <c r="B474" s="182"/>
      <c r="C474" s="182">
        <v>32</v>
      </c>
      <c r="D474" s="182"/>
      <c r="E474" s="203" t="s">
        <v>69</v>
      </c>
      <c r="F474" s="52">
        <f>F475</f>
        <v>0</v>
      </c>
      <c r="G474" s="183">
        <f>G475</f>
        <v>40000</v>
      </c>
      <c r="H474" s="183">
        <f t="shared" ref="H474:H475" si="130">F474+G474</f>
        <v>40000</v>
      </c>
    </row>
    <row r="475" spans="1:8" x14ac:dyDescent="0.25">
      <c r="B475" s="185"/>
      <c r="C475" s="185"/>
      <c r="D475" s="185">
        <v>323</v>
      </c>
      <c r="E475" s="204" t="s">
        <v>73</v>
      </c>
      <c r="F475" s="57"/>
      <c r="G475" s="186">
        <v>40000</v>
      </c>
      <c r="H475" s="186">
        <f t="shared" si="130"/>
        <v>40000</v>
      </c>
    </row>
    <row r="476" spans="1:8" x14ac:dyDescent="0.25">
      <c r="B476" s="182">
        <v>4</v>
      </c>
      <c r="C476" s="182"/>
      <c r="D476" s="182"/>
      <c r="E476" s="203" t="s">
        <v>201</v>
      </c>
      <c r="F476" s="183">
        <f>F477</f>
        <v>400000</v>
      </c>
      <c r="G476" s="183">
        <f>G477</f>
        <v>0</v>
      </c>
      <c r="H476" s="183">
        <f t="shared" ref="H476" si="131">H477</f>
        <v>400000</v>
      </c>
    </row>
    <row r="477" spans="1:8" x14ac:dyDescent="0.25">
      <c r="B477" s="185"/>
      <c r="C477" s="182">
        <v>42</v>
      </c>
      <c r="D477" s="185"/>
      <c r="E477" s="203" t="s">
        <v>92</v>
      </c>
      <c r="F477" s="52">
        <f>F479</f>
        <v>400000</v>
      </c>
      <c r="G477" s="183">
        <f>G478+G479</f>
        <v>0</v>
      </c>
      <c r="H477" s="183">
        <f t="shared" ref="H477:H479" si="132">F477+G477</f>
        <v>400000</v>
      </c>
    </row>
    <row r="478" spans="1:8" x14ac:dyDescent="0.25">
      <c r="B478" s="185"/>
      <c r="C478" s="182"/>
      <c r="D478" s="185">
        <v>422</v>
      </c>
      <c r="E478" s="204" t="s">
        <v>94</v>
      </c>
      <c r="F478" s="57"/>
      <c r="G478" s="186">
        <v>100000</v>
      </c>
      <c r="H478" s="186">
        <f t="shared" si="132"/>
        <v>100000</v>
      </c>
    </row>
    <row r="479" spans="1:8" x14ac:dyDescent="0.25">
      <c r="B479" s="185"/>
      <c r="C479" s="185"/>
      <c r="D479" s="185">
        <v>423</v>
      </c>
      <c r="E479" s="204" t="s">
        <v>269</v>
      </c>
      <c r="F479" s="57">
        <v>400000</v>
      </c>
      <c r="G479" s="186">
        <v>-100000</v>
      </c>
      <c r="H479" s="186">
        <f t="shared" si="132"/>
        <v>300000</v>
      </c>
    </row>
    <row r="480" spans="1:8" x14ac:dyDescent="0.25">
      <c r="A480" s="89"/>
      <c r="B480" s="210" t="s">
        <v>270</v>
      </c>
      <c r="C480" s="210"/>
      <c r="D480" s="210"/>
      <c r="E480" s="210"/>
      <c r="F480" s="259">
        <f>F484</f>
        <v>20000</v>
      </c>
      <c r="G480" s="211">
        <f>G484</f>
        <v>0</v>
      </c>
      <c r="H480" s="211">
        <f>H484</f>
        <v>20000</v>
      </c>
    </row>
    <row r="481" spans="1:8" s="73" customFormat="1" x14ac:dyDescent="0.25">
      <c r="A481" s="256"/>
      <c r="B481" s="198" t="s">
        <v>250</v>
      </c>
      <c r="C481" s="198"/>
      <c r="D481" s="198"/>
      <c r="E481" s="198"/>
      <c r="F481" s="260">
        <f>F480</f>
        <v>20000</v>
      </c>
      <c r="G481" s="199">
        <f t="shared" ref="G481:H481" si="133">G480</f>
        <v>0</v>
      </c>
      <c r="H481" s="199">
        <f t="shared" si="133"/>
        <v>20000</v>
      </c>
    </row>
    <row r="482" spans="1:8" x14ac:dyDescent="0.25">
      <c r="A482" s="89"/>
      <c r="B482" s="218" t="s">
        <v>208</v>
      </c>
      <c r="C482" s="218"/>
      <c r="D482" s="218"/>
      <c r="E482" s="218"/>
      <c r="F482" s="261">
        <v>20000</v>
      </c>
      <c r="G482" s="180"/>
      <c r="H482" s="180">
        <v>20000</v>
      </c>
    </row>
    <row r="483" spans="1:8" x14ac:dyDescent="0.25">
      <c r="B483" s="218" t="s">
        <v>189</v>
      </c>
      <c r="C483" s="218"/>
      <c r="D483" s="218"/>
      <c r="E483" s="218"/>
      <c r="F483" s="261"/>
      <c r="G483" s="180"/>
      <c r="H483" s="180"/>
    </row>
    <row r="484" spans="1:8" x14ac:dyDescent="0.25">
      <c r="B484" s="182">
        <v>3</v>
      </c>
      <c r="C484" s="182"/>
      <c r="D484" s="182"/>
      <c r="E484" s="203" t="s">
        <v>190</v>
      </c>
      <c r="F484" s="57">
        <f>F485</f>
        <v>20000</v>
      </c>
      <c r="G484" s="183">
        <f>G485</f>
        <v>0</v>
      </c>
      <c r="H484" s="183">
        <f t="shared" ref="H484:H486" si="134">F484+G484</f>
        <v>20000</v>
      </c>
    </row>
    <row r="485" spans="1:8" x14ac:dyDescent="0.25">
      <c r="B485" s="182"/>
      <c r="C485" s="182">
        <v>32</v>
      </c>
      <c r="D485" s="182"/>
      <c r="E485" s="203" t="s">
        <v>69</v>
      </c>
      <c r="F485" s="57">
        <f>F486</f>
        <v>20000</v>
      </c>
      <c r="G485" s="183">
        <f>G486</f>
        <v>0</v>
      </c>
      <c r="H485" s="183">
        <f t="shared" si="134"/>
        <v>20000</v>
      </c>
    </row>
    <row r="486" spans="1:8" x14ac:dyDescent="0.25">
      <c r="B486" s="185"/>
      <c r="C486" s="185"/>
      <c r="D486" s="185">
        <v>323</v>
      </c>
      <c r="E486" s="204" t="s">
        <v>73</v>
      </c>
      <c r="F486" s="57">
        <v>20000</v>
      </c>
      <c r="G486" s="186">
        <v>0</v>
      </c>
      <c r="H486" s="186">
        <f t="shared" si="134"/>
        <v>20000</v>
      </c>
    </row>
    <row r="487" spans="1:8" ht="21.75" customHeight="1" x14ac:dyDescent="0.25">
      <c r="B487" s="227" t="s">
        <v>271</v>
      </c>
      <c r="C487" s="227"/>
      <c r="D487" s="227"/>
      <c r="E487" s="227"/>
      <c r="F487" s="197">
        <f>F488+F498+F510</f>
        <v>2469110.13</v>
      </c>
      <c r="G487" s="197">
        <f>G488+G498+G510</f>
        <v>2777505</v>
      </c>
      <c r="H487" s="197">
        <f>H488+H498+H510</f>
        <v>5246615.13</v>
      </c>
    </row>
    <row r="488" spans="1:8" x14ac:dyDescent="0.25">
      <c r="B488" s="262" t="s">
        <v>272</v>
      </c>
      <c r="C488" s="262"/>
      <c r="D488" s="262"/>
      <c r="E488" s="262"/>
      <c r="F488" s="211">
        <f>F495+F492</f>
        <v>270000</v>
      </c>
      <c r="G488" s="211">
        <f>G492</f>
        <v>0</v>
      </c>
      <c r="H488" s="211">
        <f>H492+H495</f>
        <v>270000</v>
      </c>
    </row>
    <row r="489" spans="1:8" s="73" customFormat="1" x14ac:dyDescent="0.25">
      <c r="B489" s="198" t="s">
        <v>257</v>
      </c>
      <c r="C489" s="198"/>
      <c r="D489" s="198"/>
      <c r="E489" s="198"/>
      <c r="F489" s="199">
        <f>F488</f>
        <v>270000</v>
      </c>
      <c r="G489" s="199">
        <f t="shared" ref="G489:H489" si="135">G488</f>
        <v>0</v>
      </c>
      <c r="H489" s="199">
        <f t="shared" si="135"/>
        <v>270000</v>
      </c>
    </row>
    <row r="490" spans="1:8" x14ac:dyDescent="0.25">
      <c r="B490" s="226" t="s">
        <v>198</v>
      </c>
      <c r="C490" s="226"/>
      <c r="D490" s="226"/>
      <c r="E490" s="226"/>
      <c r="F490" s="180">
        <v>106500</v>
      </c>
      <c r="G490" s="181"/>
      <c r="H490" s="180">
        <v>106500</v>
      </c>
    </row>
    <row r="491" spans="1:8" x14ac:dyDescent="0.25">
      <c r="B491" s="223" t="s">
        <v>208</v>
      </c>
      <c r="C491" s="223"/>
      <c r="D491" s="223"/>
      <c r="E491" s="223"/>
      <c r="F491" s="180">
        <v>163500</v>
      </c>
      <c r="G491" s="181"/>
      <c r="H491" s="180">
        <v>163500</v>
      </c>
    </row>
    <row r="492" spans="1:8" x14ac:dyDescent="0.25">
      <c r="B492" s="182">
        <v>3</v>
      </c>
      <c r="C492" s="182"/>
      <c r="D492" s="182"/>
      <c r="E492" s="182" t="s">
        <v>190</v>
      </c>
      <c r="F492" s="183">
        <f>F493</f>
        <v>30000</v>
      </c>
      <c r="G492" s="183">
        <f>G493</f>
        <v>0</v>
      </c>
      <c r="H492" s="183">
        <f>H493</f>
        <v>30000</v>
      </c>
    </row>
    <row r="493" spans="1:8" x14ac:dyDescent="0.25">
      <c r="B493" s="182"/>
      <c r="C493" s="182">
        <v>32</v>
      </c>
      <c r="D493" s="182"/>
      <c r="E493" s="182" t="s">
        <v>69</v>
      </c>
      <c r="F493" s="183">
        <f>F494</f>
        <v>30000</v>
      </c>
      <c r="G493" s="183"/>
      <c r="H493" s="183">
        <f t="shared" ref="H493:H494" si="136">F493+G493</f>
        <v>30000</v>
      </c>
    </row>
    <row r="494" spans="1:8" x14ac:dyDescent="0.25">
      <c r="B494" s="185"/>
      <c r="C494" s="185"/>
      <c r="D494" s="185">
        <v>323</v>
      </c>
      <c r="E494" s="185" t="s">
        <v>73</v>
      </c>
      <c r="F494" s="186">
        <v>30000</v>
      </c>
      <c r="G494" s="183"/>
      <c r="H494" s="183">
        <f t="shared" si="136"/>
        <v>30000</v>
      </c>
    </row>
    <row r="495" spans="1:8" x14ac:dyDescent="0.25">
      <c r="B495" s="182">
        <v>4</v>
      </c>
      <c r="C495" s="182"/>
      <c r="D495" s="182"/>
      <c r="E495" s="182" t="s">
        <v>259</v>
      </c>
      <c r="F495" s="183">
        <f>F496</f>
        <v>240000</v>
      </c>
      <c r="G495" s="183"/>
      <c r="H495" s="183">
        <f>H496</f>
        <v>240000</v>
      </c>
    </row>
    <row r="496" spans="1:8" x14ac:dyDescent="0.25">
      <c r="B496" s="182"/>
      <c r="C496" s="182">
        <v>42</v>
      </c>
      <c r="D496" s="182"/>
      <c r="E496" s="263" t="s">
        <v>92</v>
      </c>
      <c r="F496" s="183">
        <f>F497</f>
        <v>240000</v>
      </c>
      <c r="G496" s="186"/>
      <c r="H496" s="186">
        <f t="shared" ref="H496:H497" si="137">F496+G496</f>
        <v>240000</v>
      </c>
    </row>
    <row r="497" spans="2:8" x14ac:dyDescent="0.25">
      <c r="B497" s="185"/>
      <c r="C497" s="185"/>
      <c r="D497" s="185">
        <v>422</v>
      </c>
      <c r="E497" s="185" t="s">
        <v>94</v>
      </c>
      <c r="F497" s="186">
        <v>240000</v>
      </c>
      <c r="G497" s="186"/>
      <c r="H497" s="186">
        <f t="shared" si="137"/>
        <v>240000</v>
      </c>
    </row>
    <row r="498" spans="2:8" ht="18" customHeight="1" x14ac:dyDescent="0.25">
      <c r="B498" s="210" t="s">
        <v>273</v>
      </c>
      <c r="C498" s="210"/>
      <c r="D498" s="210"/>
      <c r="E498" s="210"/>
      <c r="F498" s="211">
        <f>F503+F507</f>
        <v>758000</v>
      </c>
      <c r="G498" s="211">
        <f>G503</f>
        <v>0</v>
      </c>
      <c r="H498" s="211">
        <f>H503+H507</f>
        <v>758000</v>
      </c>
    </row>
    <row r="499" spans="2:8" s="73" customFormat="1" x14ac:dyDescent="0.25">
      <c r="B499" s="198" t="s">
        <v>250</v>
      </c>
      <c r="C499" s="198"/>
      <c r="D499" s="198"/>
      <c r="E499" s="198"/>
      <c r="F499" s="199">
        <f>F498</f>
        <v>758000</v>
      </c>
      <c r="G499" s="199">
        <f t="shared" ref="G499:H499" si="138">G498</f>
        <v>0</v>
      </c>
      <c r="H499" s="199">
        <f t="shared" si="138"/>
        <v>758000</v>
      </c>
    </row>
    <row r="500" spans="2:8" x14ac:dyDescent="0.25">
      <c r="B500" s="223" t="s">
        <v>189</v>
      </c>
      <c r="C500" s="223"/>
      <c r="D500" s="223"/>
      <c r="E500" s="223"/>
      <c r="F500" s="180">
        <v>348000</v>
      </c>
      <c r="G500" s="264"/>
      <c r="H500" s="180">
        <v>285000</v>
      </c>
    </row>
    <row r="501" spans="2:8" x14ac:dyDescent="0.25">
      <c r="B501" s="223" t="s">
        <v>245</v>
      </c>
      <c r="C501" s="223"/>
      <c r="D501" s="223"/>
      <c r="E501" s="223"/>
      <c r="F501" s="180">
        <v>60000</v>
      </c>
      <c r="G501" s="264"/>
      <c r="H501" s="180">
        <v>138000</v>
      </c>
    </row>
    <row r="502" spans="2:8" x14ac:dyDescent="0.25">
      <c r="B502" s="223" t="s">
        <v>208</v>
      </c>
      <c r="C502" s="223"/>
      <c r="D502" s="223"/>
      <c r="E502" s="223"/>
      <c r="F502" s="180">
        <v>350000</v>
      </c>
      <c r="G502" s="264"/>
      <c r="H502" s="180">
        <v>335000</v>
      </c>
    </row>
    <row r="503" spans="2:8" x14ac:dyDescent="0.25">
      <c r="B503" s="209">
        <v>3</v>
      </c>
      <c r="C503" s="209"/>
      <c r="D503" s="185"/>
      <c r="E503" s="203" t="s">
        <v>190</v>
      </c>
      <c r="F503" s="183">
        <f>F504</f>
        <v>45000</v>
      </c>
      <c r="G503" s="183">
        <f>G504</f>
        <v>0</v>
      </c>
      <c r="H503" s="183">
        <f>H504</f>
        <v>45000</v>
      </c>
    </row>
    <row r="504" spans="2:8" x14ac:dyDescent="0.25">
      <c r="B504" s="209"/>
      <c r="C504" s="182">
        <v>32</v>
      </c>
      <c r="D504" s="185"/>
      <c r="E504" s="203" t="s">
        <v>69</v>
      </c>
      <c r="F504" s="183">
        <f>F506+F505</f>
        <v>45000</v>
      </c>
      <c r="G504" s="183">
        <f>G505+G506</f>
        <v>0</v>
      </c>
      <c r="H504" s="183">
        <f t="shared" ref="H504:H506" si="139">F504+G504</f>
        <v>45000</v>
      </c>
    </row>
    <row r="505" spans="2:8" x14ac:dyDescent="0.25">
      <c r="B505" s="209"/>
      <c r="C505" s="182"/>
      <c r="D505" s="185">
        <v>322</v>
      </c>
      <c r="E505" s="185" t="s">
        <v>71</v>
      </c>
      <c r="F505" s="186">
        <v>12000</v>
      </c>
      <c r="G505" s="186"/>
      <c r="H505" s="186">
        <f t="shared" si="139"/>
        <v>12000</v>
      </c>
    </row>
    <row r="506" spans="2:8" x14ac:dyDescent="0.25">
      <c r="B506" s="209"/>
      <c r="C506" s="209"/>
      <c r="D506" s="185">
        <v>323</v>
      </c>
      <c r="E506" s="204" t="s">
        <v>73</v>
      </c>
      <c r="F506" s="186">
        <v>33000</v>
      </c>
      <c r="G506" s="186"/>
      <c r="H506" s="186">
        <f t="shared" si="139"/>
        <v>33000</v>
      </c>
    </row>
    <row r="507" spans="2:8" x14ac:dyDescent="0.25">
      <c r="B507" s="182">
        <v>4</v>
      </c>
      <c r="C507" s="182"/>
      <c r="D507" s="185"/>
      <c r="E507" s="203" t="s">
        <v>203</v>
      </c>
      <c r="F507" s="183">
        <f>F508</f>
        <v>713000</v>
      </c>
      <c r="G507" s="183"/>
      <c r="H507" s="183">
        <f>H508</f>
        <v>713000</v>
      </c>
    </row>
    <row r="508" spans="2:8" x14ac:dyDescent="0.25">
      <c r="B508" s="182"/>
      <c r="C508" s="182">
        <v>42</v>
      </c>
      <c r="D508" s="185"/>
      <c r="E508" s="203" t="s">
        <v>92</v>
      </c>
      <c r="F508" s="183">
        <f>F509</f>
        <v>713000</v>
      </c>
      <c r="G508" s="183"/>
      <c r="H508" s="183">
        <f t="shared" ref="H508:H509" si="140">F508+G508</f>
        <v>713000</v>
      </c>
    </row>
    <row r="509" spans="2:8" x14ac:dyDescent="0.25">
      <c r="B509" s="209"/>
      <c r="C509" s="209"/>
      <c r="D509" s="185">
        <v>421</v>
      </c>
      <c r="E509" s="204" t="s">
        <v>93</v>
      </c>
      <c r="F509" s="186">
        <v>713000</v>
      </c>
      <c r="G509" s="186"/>
      <c r="H509" s="186">
        <f t="shared" si="140"/>
        <v>713000</v>
      </c>
    </row>
    <row r="510" spans="2:8" ht="18.75" customHeight="1" x14ac:dyDescent="0.25">
      <c r="B510" s="258" t="s">
        <v>274</v>
      </c>
      <c r="C510" s="258"/>
      <c r="D510" s="258"/>
      <c r="E510" s="258"/>
      <c r="F510" s="253">
        <f>F515+F518</f>
        <v>1441110.13</v>
      </c>
      <c r="G510" s="253">
        <f>G515+G518</f>
        <v>2777505</v>
      </c>
      <c r="H510" s="253">
        <f>H515+H518</f>
        <v>4218615.13</v>
      </c>
    </row>
    <row r="511" spans="2:8" s="73" customFormat="1" x14ac:dyDescent="0.25">
      <c r="B511" s="198" t="s">
        <v>244</v>
      </c>
      <c r="C511" s="198"/>
      <c r="D511" s="198"/>
      <c r="E511" s="198"/>
      <c r="F511" s="199">
        <f>F510</f>
        <v>1441110.13</v>
      </c>
      <c r="G511" s="199">
        <f t="shared" ref="G511:H511" si="141">G510</f>
        <v>2777505</v>
      </c>
      <c r="H511" s="199">
        <f t="shared" si="141"/>
        <v>4218615.13</v>
      </c>
    </row>
    <row r="512" spans="2:8" x14ac:dyDescent="0.25">
      <c r="B512" s="226" t="s">
        <v>198</v>
      </c>
      <c r="C512" s="226"/>
      <c r="D512" s="226"/>
      <c r="E512" s="226"/>
      <c r="F512" s="180">
        <v>1239110.1299999999</v>
      </c>
      <c r="G512" s="181"/>
      <c r="H512" s="180">
        <v>4218615.13</v>
      </c>
    </row>
    <row r="513" spans="2:8" x14ac:dyDescent="0.25">
      <c r="B513" s="226" t="s">
        <v>245</v>
      </c>
      <c r="C513" s="226"/>
      <c r="D513" s="226"/>
      <c r="E513" s="226"/>
      <c r="F513" s="180">
        <v>2000</v>
      </c>
      <c r="G513" s="181"/>
      <c r="H513" s="180"/>
    </row>
    <row r="514" spans="2:8" x14ac:dyDescent="0.25">
      <c r="B514" s="226" t="s">
        <v>208</v>
      </c>
      <c r="C514" s="226"/>
      <c r="D514" s="226"/>
      <c r="E514" s="226"/>
      <c r="F514" s="180">
        <v>200000</v>
      </c>
      <c r="G514" s="181"/>
      <c r="H514" s="180"/>
    </row>
    <row r="515" spans="2:8" x14ac:dyDescent="0.25">
      <c r="B515" s="182">
        <v>4</v>
      </c>
      <c r="C515" s="182"/>
      <c r="D515" s="182"/>
      <c r="E515" s="203" t="s">
        <v>201</v>
      </c>
      <c r="F515" s="183">
        <f>F516</f>
        <v>1441110.13</v>
      </c>
      <c r="G515" s="183">
        <f>G516</f>
        <v>2747505</v>
      </c>
      <c r="H515" s="183">
        <f t="shared" ref="H515" si="142">H516</f>
        <v>4188615.13</v>
      </c>
    </row>
    <row r="516" spans="2:8" x14ac:dyDescent="0.25">
      <c r="B516" s="185"/>
      <c r="C516" s="182">
        <v>42</v>
      </c>
      <c r="D516" s="185"/>
      <c r="E516" s="203" t="s">
        <v>92</v>
      </c>
      <c r="F516" s="52">
        <f>F517</f>
        <v>1441110.13</v>
      </c>
      <c r="G516" s="183">
        <f>G517</f>
        <v>2747505</v>
      </c>
      <c r="H516" s="183">
        <f t="shared" ref="H516:H517" si="143">F516+G516</f>
        <v>4188615.13</v>
      </c>
    </row>
    <row r="517" spans="2:8" x14ac:dyDescent="0.25">
      <c r="B517" s="185"/>
      <c r="C517" s="185"/>
      <c r="D517" s="185">
        <v>421</v>
      </c>
      <c r="E517" s="204" t="s">
        <v>275</v>
      </c>
      <c r="F517" s="57">
        <v>1441110.13</v>
      </c>
      <c r="G517" s="186">
        <v>2747505</v>
      </c>
      <c r="H517" s="186">
        <f t="shared" si="143"/>
        <v>4188615.13</v>
      </c>
    </row>
    <row r="518" spans="2:8" x14ac:dyDescent="0.25">
      <c r="B518" s="182">
        <v>3</v>
      </c>
      <c r="C518" s="182"/>
      <c r="D518" s="182"/>
      <c r="E518" s="203" t="s">
        <v>190</v>
      </c>
      <c r="F518" s="52">
        <f>F519</f>
        <v>0</v>
      </c>
      <c r="G518" s="183">
        <f>G519</f>
        <v>30000</v>
      </c>
      <c r="H518" s="183">
        <f>H519</f>
        <v>30000</v>
      </c>
    </row>
    <row r="519" spans="2:8" x14ac:dyDescent="0.25">
      <c r="B519" s="182"/>
      <c r="C519" s="182">
        <v>32</v>
      </c>
      <c r="D519" s="182"/>
      <c r="E519" s="203" t="s">
        <v>69</v>
      </c>
      <c r="F519" s="52">
        <f>F520</f>
        <v>0</v>
      </c>
      <c r="G519" s="183">
        <f>G520</f>
        <v>30000</v>
      </c>
      <c r="H519" s="183">
        <f t="shared" ref="H519:H520" si="144">F519+G519</f>
        <v>30000</v>
      </c>
    </row>
    <row r="520" spans="2:8" x14ac:dyDescent="0.25">
      <c r="B520" s="185"/>
      <c r="C520" s="185"/>
      <c r="D520" s="185">
        <v>323</v>
      </c>
      <c r="E520" s="204" t="s">
        <v>73</v>
      </c>
      <c r="F520" s="57"/>
      <c r="G520" s="186">
        <v>30000</v>
      </c>
      <c r="H520" s="186">
        <f t="shared" si="144"/>
        <v>30000</v>
      </c>
    </row>
    <row r="521" spans="2:8" ht="27" customHeight="1" x14ac:dyDescent="0.25">
      <c r="B521" s="192" t="s">
        <v>276</v>
      </c>
      <c r="C521" s="193"/>
      <c r="D521" s="193"/>
      <c r="E521" s="194"/>
      <c r="F521" s="195">
        <f>F522+F549+F578</f>
        <v>800000</v>
      </c>
      <c r="G521" s="195">
        <f>G522+G549+G578</f>
        <v>20000</v>
      </c>
      <c r="H521" s="195">
        <f>H522+H549+H578</f>
        <v>820000</v>
      </c>
    </row>
    <row r="522" spans="2:8" ht="22.5" customHeight="1" x14ac:dyDescent="0.25">
      <c r="B522" s="227" t="s">
        <v>277</v>
      </c>
      <c r="C522" s="227"/>
      <c r="D522" s="227"/>
      <c r="E522" s="227"/>
      <c r="F522" s="197">
        <f>F523+F529+F535+F541</f>
        <v>99000</v>
      </c>
      <c r="G522" s="197">
        <f>G523+G529+G535+G541</f>
        <v>5000</v>
      </c>
      <c r="H522" s="197">
        <f>H523+H529+H535+H541</f>
        <v>104000</v>
      </c>
    </row>
    <row r="523" spans="2:8" x14ac:dyDescent="0.25">
      <c r="B523" s="258" t="s">
        <v>278</v>
      </c>
      <c r="C523" s="258"/>
      <c r="D523" s="258"/>
      <c r="E523" s="258"/>
      <c r="F523" s="253">
        <f>F526</f>
        <v>35000</v>
      </c>
      <c r="G523" s="253">
        <f>G526</f>
        <v>0</v>
      </c>
      <c r="H523" s="253">
        <f>H526</f>
        <v>35000</v>
      </c>
    </row>
    <row r="524" spans="2:8" s="73" customFormat="1" x14ac:dyDescent="0.25">
      <c r="B524" s="198" t="s">
        <v>279</v>
      </c>
      <c r="C524" s="198"/>
      <c r="D524" s="198"/>
      <c r="E524" s="198"/>
      <c r="F524" s="199">
        <f>F523</f>
        <v>35000</v>
      </c>
      <c r="G524" s="199">
        <f t="shared" ref="G524:H524" si="145">G523</f>
        <v>0</v>
      </c>
      <c r="H524" s="199">
        <f t="shared" si="145"/>
        <v>35000</v>
      </c>
    </row>
    <row r="525" spans="2:8" x14ac:dyDescent="0.25">
      <c r="B525" s="265" t="s">
        <v>189</v>
      </c>
      <c r="C525" s="265"/>
      <c r="D525" s="265"/>
      <c r="E525" s="265"/>
      <c r="F525" s="180">
        <v>35000</v>
      </c>
      <c r="G525" s="180"/>
      <c r="H525" s="180">
        <v>35000</v>
      </c>
    </row>
    <row r="526" spans="2:8" x14ac:dyDescent="0.25">
      <c r="B526" s="182">
        <v>3</v>
      </c>
      <c r="C526" s="182"/>
      <c r="D526" s="182"/>
      <c r="E526" s="182" t="s">
        <v>190</v>
      </c>
      <c r="F526" s="183">
        <f>F527</f>
        <v>35000</v>
      </c>
      <c r="G526" s="184">
        <f t="shared" ref="G526:H526" si="146">G527</f>
        <v>0</v>
      </c>
      <c r="H526" s="184">
        <f t="shared" si="146"/>
        <v>35000</v>
      </c>
    </row>
    <row r="527" spans="2:8" x14ac:dyDescent="0.25">
      <c r="B527" s="182"/>
      <c r="C527" s="182">
        <v>32</v>
      </c>
      <c r="D527" s="182"/>
      <c r="E527" s="182" t="s">
        <v>69</v>
      </c>
      <c r="F527" s="183">
        <f>F528</f>
        <v>35000</v>
      </c>
      <c r="G527" s="184">
        <f>G528</f>
        <v>0</v>
      </c>
      <c r="H527" s="184">
        <f t="shared" ref="H527:H528" si="147">F527+G527</f>
        <v>35000</v>
      </c>
    </row>
    <row r="528" spans="2:8" x14ac:dyDescent="0.25">
      <c r="B528" s="185"/>
      <c r="C528" s="185"/>
      <c r="D528" s="185">
        <v>329</v>
      </c>
      <c r="E528" s="185" t="s">
        <v>75</v>
      </c>
      <c r="F528" s="186">
        <v>35000</v>
      </c>
      <c r="G528" s="187"/>
      <c r="H528" s="187">
        <f t="shared" si="147"/>
        <v>35000</v>
      </c>
    </row>
    <row r="529" spans="2:8" x14ac:dyDescent="0.25">
      <c r="B529" s="257" t="s">
        <v>280</v>
      </c>
      <c r="C529" s="257"/>
      <c r="D529" s="257"/>
      <c r="E529" s="257"/>
      <c r="F529" s="211">
        <f>F532</f>
        <v>10000</v>
      </c>
      <c r="G529" s="211">
        <f t="shared" ref="G529:H529" si="148">G532</f>
        <v>5000</v>
      </c>
      <c r="H529" s="211">
        <f t="shared" si="148"/>
        <v>15000</v>
      </c>
    </row>
    <row r="530" spans="2:8" s="73" customFormat="1" x14ac:dyDescent="0.25">
      <c r="B530" s="198" t="s">
        <v>279</v>
      </c>
      <c r="C530" s="198"/>
      <c r="D530" s="198"/>
      <c r="E530" s="198"/>
      <c r="F530" s="199">
        <f>F529</f>
        <v>10000</v>
      </c>
      <c r="G530" s="199">
        <f t="shared" ref="G530:H530" si="149">G529</f>
        <v>5000</v>
      </c>
      <c r="H530" s="199">
        <f t="shared" si="149"/>
        <v>15000</v>
      </c>
    </row>
    <row r="531" spans="2:8" x14ac:dyDescent="0.25">
      <c r="B531" s="226" t="s">
        <v>189</v>
      </c>
      <c r="C531" s="226"/>
      <c r="D531" s="226"/>
      <c r="E531" s="226"/>
      <c r="F531" s="180">
        <v>10000</v>
      </c>
      <c r="G531" s="208"/>
      <c r="H531" s="180">
        <v>15000</v>
      </c>
    </row>
    <row r="532" spans="2:8" x14ac:dyDescent="0.25">
      <c r="B532" s="182">
        <v>3</v>
      </c>
      <c r="C532" s="182"/>
      <c r="D532" s="182"/>
      <c r="E532" s="182" t="s">
        <v>190</v>
      </c>
      <c r="F532" s="183">
        <f>F533</f>
        <v>10000</v>
      </c>
      <c r="G532" s="184">
        <f>G533</f>
        <v>5000</v>
      </c>
      <c r="H532" s="184">
        <f>H533</f>
        <v>15000</v>
      </c>
    </row>
    <row r="533" spans="2:8" x14ac:dyDescent="0.25">
      <c r="B533" s="182"/>
      <c r="C533" s="182">
        <v>32</v>
      </c>
      <c r="D533" s="182"/>
      <c r="E533" s="182" t="s">
        <v>69</v>
      </c>
      <c r="F533" s="183">
        <f>F534</f>
        <v>10000</v>
      </c>
      <c r="G533" s="184">
        <f>G534</f>
        <v>5000</v>
      </c>
      <c r="H533" s="184">
        <f t="shared" ref="H533:H534" si="150">F533+G533</f>
        <v>15000</v>
      </c>
    </row>
    <row r="534" spans="2:8" x14ac:dyDescent="0.25">
      <c r="B534" s="185"/>
      <c r="C534" s="185"/>
      <c r="D534" s="185">
        <v>329</v>
      </c>
      <c r="E534" s="185" t="s">
        <v>75</v>
      </c>
      <c r="F534" s="186">
        <v>10000</v>
      </c>
      <c r="G534" s="187">
        <v>5000</v>
      </c>
      <c r="H534" s="187">
        <f t="shared" si="150"/>
        <v>15000</v>
      </c>
    </row>
    <row r="535" spans="2:8" x14ac:dyDescent="0.25">
      <c r="B535" s="301" t="s">
        <v>281</v>
      </c>
      <c r="C535" s="301"/>
      <c r="D535" s="301"/>
      <c r="E535" s="301"/>
      <c r="F535" s="253">
        <f>F538</f>
        <v>41000</v>
      </c>
      <c r="G535" s="253">
        <f>G538</f>
        <v>0</v>
      </c>
      <c r="H535" s="253">
        <f>H538</f>
        <v>41000</v>
      </c>
    </row>
    <row r="536" spans="2:8" s="73" customFormat="1" x14ac:dyDescent="0.25">
      <c r="B536" s="198" t="s">
        <v>279</v>
      </c>
      <c r="C536" s="198"/>
      <c r="D536" s="198"/>
      <c r="E536" s="198"/>
      <c r="F536" s="199">
        <f>F535</f>
        <v>41000</v>
      </c>
      <c r="G536" s="199">
        <f t="shared" ref="G536:H536" si="151">G535</f>
        <v>0</v>
      </c>
      <c r="H536" s="199">
        <f t="shared" si="151"/>
        <v>41000</v>
      </c>
    </row>
    <row r="537" spans="2:8" x14ac:dyDescent="0.25">
      <c r="B537" s="226" t="s">
        <v>189</v>
      </c>
      <c r="C537" s="226"/>
      <c r="D537" s="226"/>
      <c r="E537" s="226"/>
      <c r="F537" s="180">
        <v>41000</v>
      </c>
      <c r="G537" s="181"/>
      <c r="H537" s="180">
        <v>41000</v>
      </c>
    </row>
    <row r="538" spans="2:8" x14ac:dyDescent="0.25">
      <c r="B538" s="182">
        <v>3</v>
      </c>
      <c r="C538" s="182"/>
      <c r="D538" s="182"/>
      <c r="E538" s="182" t="s">
        <v>190</v>
      </c>
      <c r="F538" s="183">
        <f>F539</f>
        <v>41000</v>
      </c>
      <c r="G538" s="183">
        <f t="shared" ref="G538:H538" si="152">G539</f>
        <v>0</v>
      </c>
      <c r="H538" s="183">
        <f t="shared" si="152"/>
        <v>41000</v>
      </c>
    </row>
    <row r="539" spans="2:8" x14ac:dyDescent="0.25">
      <c r="B539" s="182"/>
      <c r="C539" s="182">
        <v>38</v>
      </c>
      <c r="D539" s="182"/>
      <c r="E539" s="182" t="s">
        <v>85</v>
      </c>
      <c r="F539" s="183">
        <f>F540</f>
        <v>41000</v>
      </c>
      <c r="G539" s="183"/>
      <c r="H539" s="183">
        <f t="shared" ref="H539:H540" si="153">F539+G539</f>
        <v>41000</v>
      </c>
    </row>
    <row r="540" spans="2:8" x14ac:dyDescent="0.25">
      <c r="B540" s="185"/>
      <c r="C540" s="185"/>
      <c r="D540" s="185">
        <v>381</v>
      </c>
      <c r="E540" s="185" t="s">
        <v>86</v>
      </c>
      <c r="F540" s="186">
        <v>41000</v>
      </c>
      <c r="G540" s="186"/>
      <c r="H540" s="186">
        <f t="shared" si="153"/>
        <v>41000</v>
      </c>
    </row>
    <row r="541" spans="2:8" x14ac:dyDescent="0.25">
      <c r="B541" s="262" t="s">
        <v>282</v>
      </c>
      <c r="C541" s="262"/>
      <c r="D541" s="262"/>
      <c r="E541" s="262"/>
      <c r="F541" s="211">
        <f>F544</f>
        <v>13000</v>
      </c>
      <c r="G541" s="211">
        <f>G544</f>
        <v>0</v>
      </c>
      <c r="H541" s="211">
        <f>H544</f>
        <v>13000</v>
      </c>
    </row>
    <row r="542" spans="2:8" s="73" customFormat="1" x14ac:dyDescent="0.25">
      <c r="B542" s="198" t="s">
        <v>279</v>
      </c>
      <c r="C542" s="198"/>
      <c r="D542" s="198"/>
      <c r="E542" s="198"/>
      <c r="F542" s="199">
        <f>F541</f>
        <v>13000</v>
      </c>
      <c r="G542" s="199">
        <f t="shared" ref="G542:H542" si="154">G541</f>
        <v>0</v>
      </c>
      <c r="H542" s="199">
        <f t="shared" si="154"/>
        <v>13000</v>
      </c>
    </row>
    <row r="543" spans="2:8" x14ac:dyDescent="0.25">
      <c r="B543" s="226" t="s">
        <v>189</v>
      </c>
      <c r="C543" s="226"/>
      <c r="D543" s="226"/>
      <c r="E543" s="226"/>
      <c r="F543" s="180">
        <v>13000</v>
      </c>
      <c r="G543" s="208"/>
      <c r="H543" s="180">
        <v>13000</v>
      </c>
    </row>
    <row r="544" spans="2:8" x14ac:dyDescent="0.25">
      <c r="B544" s="182">
        <v>3</v>
      </c>
      <c r="C544" s="182"/>
      <c r="D544" s="182"/>
      <c r="E544" s="182" t="s">
        <v>190</v>
      </c>
      <c r="F544" s="183">
        <f>F545+F547</f>
        <v>13000</v>
      </c>
      <c r="G544" s="183">
        <f>G545+G547</f>
        <v>0</v>
      </c>
      <c r="H544" s="183">
        <f>H545+H547</f>
        <v>13000</v>
      </c>
    </row>
    <row r="545" spans="1:8" x14ac:dyDescent="0.25">
      <c r="B545" s="185"/>
      <c r="C545" s="182">
        <v>32</v>
      </c>
      <c r="D545" s="185"/>
      <c r="E545" s="185" t="s">
        <v>69</v>
      </c>
      <c r="F545" s="183">
        <f t="shared" ref="F545" si="155">F546</f>
        <v>7000</v>
      </c>
      <c r="G545" s="183"/>
      <c r="H545" s="183">
        <f t="shared" ref="H545:H548" si="156">F545+G545</f>
        <v>7000</v>
      </c>
    </row>
    <row r="546" spans="1:8" x14ac:dyDescent="0.25">
      <c r="B546" s="185"/>
      <c r="C546" s="185"/>
      <c r="D546" s="185">
        <v>323</v>
      </c>
      <c r="E546" s="185" t="s">
        <v>73</v>
      </c>
      <c r="F546" s="186">
        <v>7000</v>
      </c>
      <c r="G546" s="186"/>
      <c r="H546" s="186">
        <f t="shared" si="156"/>
        <v>7000</v>
      </c>
    </row>
    <row r="547" spans="1:8" x14ac:dyDescent="0.25">
      <c r="B547" s="182"/>
      <c r="C547" s="182">
        <v>36</v>
      </c>
      <c r="D547" s="182"/>
      <c r="E547" s="182" t="s">
        <v>283</v>
      </c>
      <c r="F547" s="183">
        <f>F548</f>
        <v>6000</v>
      </c>
      <c r="G547" s="183">
        <f>G548</f>
        <v>0</v>
      </c>
      <c r="H547" s="183">
        <f t="shared" si="156"/>
        <v>6000</v>
      </c>
    </row>
    <row r="548" spans="1:8" x14ac:dyDescent="0.25">
      <c r="B548" s="185"/>
      <c r="C548" s="185"/>
      <c r="D548" s="185">
        <v>363</v>
      </c>
      <c r="E548" s="185" t="s">
        <v>82</v>
      </c>
      <c r="F548" s="186">
        <v>6000</v>
      </c>
      <c r="G548" s="186"/>
      <c r="H548" s="186">
        <f t="shared" si="156"/>
        <v>6000</v>
      </c>
    </row>
    <row r="549" spans="1:8" ht="21" customHeight="1" x14ac:dyDescent="0.25">
      <c r="B549" s="227" t="s">
        <v>284</v>
      </c>
      <c r="C549" s="227"/>
      <c r="D549" s="227"/>
      <c r="E549" s="227"/>
      <c r="F549" s="197">
        <f>F550+F558+F568</f>
        <v>658000</v>
      </c>
      <c r="G549" s="197">
        <f>G550+G558+G568</f>
        <v>15000</v>
      </c>
      <c r="H549" s="197">
        <f>H550+H558+H568</f>
        <v>673000</v>
      </c>
    </row>
    <row r="550" spans="1:8" x14ac:dyDescent="0.25">
      <c r="B550" s="301" t="s">
        <v>285</v>
      </c>
      <c r="C550" s="301"/>
      <c r="D550" s="301"/>
      <c r="E550" s="301"/>
      <c r="F550" s="253">
        <f>F554</f>
        <v>235000</v>
      </c>
      <c r="G550" s="253">
        <f>G554</f>
        <v>15000</v>
      </c>
      <c r="H550" s="253">
        <f>H554</f>
        <v>250000</v>
      </c>
    </row>
    <row r="551" spans="1:8" s="73" customFormat="1" x14ac:dyDescent="0.25">
      <c r="B551" s="198" t="s">
        <v>286</v>
      </c>
      <c r="C551" s="198"/>
      <c r="D551" s="198"/>
      <c r="E551" s="198"/>
      <c r="F551" s="199">
        <f>F550</f>
        <v>235000</v>
      </c>
      <c r="G551" s="199">
        <f t="shared" ref="G551:H551" si="157">G550</f>
        <v>15000</v>
      </c>
      <c r="H551" s="199">
        <f t="shared" si="157"/>
        <v>250000</v>
      </c>
    </row>
    <row r="552" spans="1:8" x14ac:dyDescent="0.25">
      <c r="B552" s="266" t="s">
        <v>208</v>
      </c>
      <c r="C552" s="266"/>
      <c r="D552" s="266"/>
      <c r="E552" s="266"/>
      <c r="F552" s="267">
        <v>80000</v>
      </c>
      <c r="G552" s="267"/>
      <c r="H552" s="267">
        <v>95000</v>
      </c>
    </row>
    <row r="553" spans="1:8" x14ac:dyDescent="0.25">
      <c r="B553" s="226" t="s">
        <v>189</v>
      </c>
      <c r="C553" s="226"/>
      <c r="D553" s="226"/>
      <c r="E553" s="226"/>
      <c r="F553" s="180">
        <v>155000</v>
      </c>
      <c r="G553" s="181"/>
      <c r="H553" s="181">
        <v>155000</v>
      </c>
    </row>
    <row r="554" spans="1:8" x14ac:dyDescent="0.25">
      <c r="B554" s="182">
        <v>3</v>
      </c>
      <c r="C554" s="182"/>
      <c r="D554" s="182"/>
      <c r="E554" s="182" t="s">
        <v>190</v>
      </c>
      <c r="F554" s="183">
        <f>F555</f>
        <v>235000</v>
      </c>
      <c r="G554" s="183">
        <f>G555</f>
        <v>15000</v>
      </c>
      <c r="H554" s="183">
        <f t="shared" ref="H554" si="158">H555</f>
        <v>250000</v>
      </c>
    </row>
    <row r="555" spans="1:8" x14ac:dyDescent="0.25">
      <c r="B555" s="182"/>
      <c r="C555" s="182">
        <v>38</v>
      </c>
      <c r="D555" s="182"/>
      <c r="E555" s="182" t="s">
        <v>85</v>
      </c>
      <c r="F555" s="183">
        <f>F556+F557</f>
        <v>235000</v>
      </c>
      <c r="G555" s="183">
        <f>G556+G557</f>
        <v>15000</v>
      </c>
      <c r="H555" s="183">
        <f t="shared" ref="H555:H557" si="159">F555+G555</f>
        <v>250000</v>
      </c>
    </row>
    <row r="556" spans="1:8" x14ac:dyDescent="0.25">
      <c r="B556" s="185"/>
      <c r="C556" s="185"/>
      <c r="D556" s="185">
        <v>381</v>
      </c>
      <c r="E556" s="185" t="s">
        <v>86</v>
      </c>
      <c r="F556" s="186">
        <v>155000</v>
      </c>
      <c r="G556" s="186"/>
      <c r="H556" s="186">
        <f t="shared" si="159"/>
        <v>155000</v>
      </c>
    </row>
    <row r="557" spans="1:8" x14ac:dyDescent="0.25">
      <c r="B557" s="185"/>
      <c r="C557" s="185"/>
      <c r="D557" s="185">
        <v>382</v>
      </c>
      <c r="E557" s="185" t="s">
        <v>87</v>
      </c>
      <c r="F557" s="186">
        <v>80000</v>
      </c>
      <c r="G557" s="186">
        <v>15000</v>
      </c>
      <c r="H557" s="186">
        <f t="shared" si="159"/>
        <v>95000</v>
      </c>
    </row>
    <row r="558" spans="1:8" x14ac:dyDescent="0.25">
      <c r="A558" s="89"/>
      <c r="B558" s="262" t="s">
        <v>287</v>
      </c>
      <c r="C558" s="262"/>
      <c r="D558" s="262"/>
      <c r="E558" s="262"/>
      <c r="F558" s="211">
        <f>F562+F565</f>
        <v>238000</v>
      </c>
      <c r="G558" s="211"/>
      <c r="H558" s="211">
        <f>H562+H565</f>
        <v>238000</v>
      </c>
    </row>
    <row r="559" spans="1:8" s="73" customFormat="1" x14ac:dyDescent="0.25">
      <c r="A559" s="256"/>
      <c r="B559" s="198" t="s">
        <v>286</v>
      </c>
      <c r="C559" s="198"/>
      <c r="D559" s="198"/>
      <c r="E559" s="198"/>
      <c r="F559" s="199">
        <f>F558</f>
        <v>238000</v>
      </c>
      <c r="G559" s="199">
        <f t="shared" ref="G559:H559" si="160">G558</f>
        <v>0</v>
      </c>
      <c r="H559" s="199">
        <f t="shared" si="160"/>
        <v>238000</v>
      </c>
    </row>
    <row r="560" spans="1:8" x14ac:dyDescent="0.25">
      <c r="B560" s="226" t="s">
        <v>189</v>
      </c>
      <c r="C560" s="226"/>
      <c r="D560" s="226"/>
      <c r="E560" s="226"/>
      <c r="F560" s="181"/>
      <c r="G560" s="181"/>
      <c r="H560" s="181">
        <v>18000</v>
      </c>
    </row>
    <row r="561" spans="2:8" x14ac:dyDescent="0.25">
      <c r="B561" s="226" t="s">
        <v>208</v>
      </c>
      <c r="C561" s="226"/>
      <c r="D561" s="226"/>
      <c r="E561" s="226"/>
      <c r="F561" s="180">
        <v>238000</v>
      </c>
      <c r="G561" s="208"/>
      <c r="H561" s="180">
        <v>220000</v>
      </c>
    </row>
    <row r="562" spans="2:8" x14ac:dyDescent="0.25">
      <c r="B562" s="182">
        <v>3</v>
      </c>
      <c r="C562" s="182"/>
      <c r="D562" s="182"/>
      <c r="E562" s="182" t="s">
        <v>190</v>
      </c>
      <c r="F562" s="183">
        <f>F563</f>
        <v>18000</v>
      </c>
      <c r="G562" s="183">
        <f t="shared" ref="G562" si="161">G563</f>
        <v>0</v>
      </c>
      <c r="H562" s="183">
        <f>H563</f>
        <v>18000</v>
      </c>
    </row>
    <row r="563" spans="2:8" x14ac:dyDescent="0.25">
      <c r="B563" s="182"/>
      <c r="C563" s="182">
        <v>32</v>
      </c>
      <c r="D563" s="182"/>
      <c r="E563" s="182" t="s">
        <v>69</v>
      </c>
      <c r="F563" s="183">
        <f>F564</f>
        <v>18000</v>
      </c>
      <c r="G563" s="183"/>
      <c r="H563" s="183">
        <f t="shared" ref="H563:H564" si="162">F563+G563</f>
        <v>18000</v>
      </c>
    </row>
    <row r="564" spans="2:8" x14ac:dyDescent="0.25">
      <c r="B564" s="185"/>
      <c r="C564" s="185"/>
      <c r="D564" s="185">
        <v>323</v>
      </c>
      <c r="E564" s="185" t="s">
        <v>73</v>
      </c>
      <c r="F564" s="186">
        <v>18000</v>
      </c>
      <c r="G564" s="186"/>
      <c r="H564" s="186">
        <f t="shared" si="162"/>
        <v>18000</v>
      </c>
    </row>
    <row r="565" spans="2:8" x14ac:dyDescent="0.25">
      <c r="B565" s="182">
        <v>4</v>
      </c>
      <c r="C565" s="182"/>
      <c r="D565" s="182"/>
      <c r="E565" s="182" t="s">
        <v>259</v>
      </c>
      <c r="F565" s="183">
        <f>F566</f>
        <v>220000</v>
      </c>
      <c r="G565" s="183">
        <f t="shared" ref="G565" si="163">G566</f>
        <v>0</v>
      </c>
      <c r="H565" s="183">
        <f>H566</f>
        <v>220000</v>
      </c>
    </row>
    <row r="566" spans="2:8" x14ac:dyDescent="0.25">
      <c r="B566" s="182"/>
      <c r="C566" s="182">
        <v>42</v>
      </c>
      <c r="D566" s="182"/>
      <c r="E566" s="203" t="s">
        <v>92</v>
      </c>
      <c r="F566" s="183">
        <f>F567</f>
        <v>220000</v>
      </c>
      <c r="G566" s="183"/>
      <c r="H566" s="183">
        <f t="shared" ref="H566:H567" si="164">F566+G566</f>
        <v>220000</v>
      </c>
    </row>
    <row r="567" spans="2:8" x14ac:dyDescent="0.25">
      <c r="B567" s="185"/>
      <c r="C567" s="185"/>
      <c r="D567" s="185">
        <v>421</v>
      </c>
      <c r="E567" s="185" t="s">
        <v>93</v>
      </c>
      <c r="F567" s="186">
        <v>220000</v>
      </c>
      <c r="G567" s="186"/>
      <c r="H567" s="186">
        <f t="shared" si="164"/>
        <v>220000</v>
      </c>
    </row>
    <row r="568" spans="2:8" x14ac:dyDescent="0.25">
      <c r="B568" s="210" t="s">
        <v>288</v>
      </c>
      <c r="C568" s="210"/>
      <c r="D568" s="210"/>
      <c r="E568" s="210"/>
      <c r="F568" s="211">
        <f>F572+F575</f>
        <v>185000</v>
      </c>
      <c r="G568" s="268"/>
      <c r="H568" s="211">
        <f>H572+H575</f>
        <v>185000</v>
      </c>
    </row>
    <row r="569" spans="2:8" s="73" customFormat="1" x14ac:dyDescent="0.25">
      <c r="B569" s="198" t="s">
        <v>286</v>
      </c>
      <c r="C569" s="198"/>
      <c r="D569" s="198"/>
      <c r="E569" s="198"/>
      <c r="F569" s="199">
        <f>F568</f>
        <v>185000</v>
      </c>
      <c r="G569" s="269">
        <f t="shared" ref="G569:H569" si="165">G568</f>
        <v>0</v>
      </c>
      <c r="H569" s="199">
        <f t="shared" si="165"/>
        <v>185000</v>
      </c>
    </row>
    <row r="570" spans="2:8" x14ac:dyDescent="0.25">
      <c r="B570" s="226" t="s">
        <v>189</v>
      </c>
      <c r="C570" s="226"/>
      <c r="D570" s="226"/>
      <c r="E570" s="226"/>
      <c r="F570" s="180">
        <v>10000</v>
      </c>
      <c r="G570" s="264"/>
      <c r="H570" s="180">
        <v>10000</v>
      </c>
    </row>
    <row r="571" spans="2:8" x14ac:dyDescent="0.25">
      <c r="B571" s="226" t="s">
        <v>208</v>
      </c>
      <c r="C571" s="226"/>
      <c r="D571" s="226"/>
      <c r="E571" s="226"/>
      <c r="F571" s="180">
        <v>175000</v>
      </c>
      <c r="G571" s="264"/>
      <c r="H571" s="180">
        <v>175000</v>
      </c>
    </row>
    <row r="572" spans="2:8" x14ac:dyDescent="0.25">
      <c r="B572" s="182">
        <v>3</v>
      </c>
      <c r="C572" s="182"/>
      <c r="D572" s="182"/>
      <c r="E572" s="182" t="s">
        <v>190</v>
      </c>
      <c r="F572" s="183">
        <f>F573</f>
        <v>10000</v>
      </c>
      <c r="G572" s="183">
        <f t="shared" ref="G572" si="166">G573</f>
        <v>0</v>
      </c>
      <c r="H572" s="183">
        <f>H573</f>
        <v>10000</v>
      </c>
    </row>
    <row r="573" spans="2:8" x14ac:dyDescent="0.25">
      <c r="B573" s="182"/>
      <c r="C573" s="182">
        <v>32</v>
      </c>
      <c r="D573" s="182"/>
      <c r="E573" s="182" t="s">
        <v>69</v>
      </c>
      <c r="F573" s="183">
        <f>F574</f>
        <v>10000</v>
      </c>
      <c r="G573" s="186"/>
      <c r="H573" s="183">
        <f t="shared" ref="H573:H574" si="167">F573+G573</f>
        <v>10000</v>
      </c>
    </row>
    <row r="574" spans="2:8" x14ac:dyDescent="0.25">
      <c r="B574" s="185"/>
      <c r="C574" s="185"/>
      <c r="D574" s="185">
        <v>323</v>
      </c>
      <c r="E574" s="185" t="s">
        <v>73</v>
      </c>
      <c r="F574" s="186">
        <v>10000</v>
      </c>
      <c r="G574" s="186"/>
      <c r="H574" s="186">
        <f t="shared" si="167"/>
        <v>10000</v>
      </c>
    </row>
    <row r="575" spans="2:8" x14ac:dyDescent="0.25">
      <c r="B575" s="182">
        <v>4</v>
      </c>
      <c r="C575" s="182"/>
      <c r="D575" s="182"/>
      <c r="E575" s="182" t="s">
        <v>259</v>
      </c>
      <c r="F575" s="183">
        <f>F576</f>
        <v>175000</v>
      </c>
      <c r="G575" s="183">
        <f t="shared" ref="G575" si="168">G576</f>
        <v>0</v>
      </c>
      <c r="H575" s="183">
        <f>H576</f>
        <v>175000</v>
      </c>
    </row>
    <row r="576" spans="2:8" x14ac:dyDescent="0.25">
      <c r="B576" s="182"/>
      <c r="C576" s="182">
        <v>42</v>
      </c>
      <c r="D576" s="182"/>
      <c r="E576" s="203" t="s">
        <v>92</v>
      </c>
      <c r="F576" s="183">
        <f>F577</f>
        <v>175000</v>
      </c>
      <c r="G576" s="186"/>
      <c r="H576" s="183">
        <f t="shared" ref="H576:H577" si="169">F576+G576</f>
        <v>175000</v>
      </c>
    </row>
    <row r="577" spans="1:8" x14ac:dyDescent="0.25">
      <c r="B577" s="185"/>
      <c r="C577" s="185"/>
      <c r="D577" s="185">
        <v>421</v>
      </c>
      <c r="E577" s="185" t="s">
        <v>93</v>
      </c>
      <c r="F577" s="186">
        <v>175000</v>
      </c>
      <c r="G577" s="186"/>
      <c r="H577" s="186">
        <f t="shared" si="169"/>
        <v>175000</v>
      </c>
    </row>
    <row r="578" spans="1:8" ht="18" customHeight="1" x14ac:dyDescent="0.25">
      <c r="A578" s="73"/>
      <c r="B578" s="270" t="s">
        <v>289</v>
      </c>
      <c r="C578" s="271"/>
      <c r="D578" s="271"/>
      <c r="E578" s="272"/>
      <c r="F578" s="197">
        <f>F579</f>
        <v>43000</v>
      </c>
      <c r="G578" s="197">
        <f>G579</f>
        <v>0</v>
      </c>
      <c r="H578" s="197">
        <f>H579</f>
        <v>43000</v>
      </c>
    </row>
    <row r="579" spans="1:8" x14ac:dyDescent="0.25">
      <c r="B579" s="301" t="s">
        <v>290</v>
      </c>
      <c r="C579" s="301"/>
      <c r="D579" s="301"/>
      <c r="E579" s="301"/>
      <c r="F579" s="253">
        <f>F583</f>
        <v>43000</v>
      </c>
      <c r="G579" s="253">
        <f>G583</f>
        <v>0</v>
      </c>
      <c r="H579" s="253">
        <f>H583</f>
        <v>43000</v>
      </c>
    </row>
    <row r="580" spans="1:8" s="73" customFormat="1" ht="17.25" customHeight="1" x14ac:dyDescent="0.25">
      <c r="B580" s="198" t="s">
        <v>291</v>
      </c>
      <c r="C580" s="198"/>
      <c r="D580" s="198"/>
      <c r="E580" s="198"/>
      <c r="F580" s="199">
        <f>F579</f>
        <v>43000</v>
      </c>
      <c r="G580" s="199">
        <f t="shared" ref="G580:H580" si="170">G579</f>
        <v>0</v>
      </c>
      <c r="H580" s="199">
        <f t="shared" si="170"/>
        <v>43000</v>
      </c>
    </row>
    <row r="581" spans="1:8" x14ac:dyDescent="0.25">
      <c r="B581" s="226" t="s">
        <v>189</v>
      </c>
      <c r="C581" s="226"/>
      <c r="D581" s="226"/>
      <c r="E581" s="226"/>
      <c r="F581" s="180">
        <v>13000</v>
      </c>
      <c r="G581" s="181"/>
      <c r="H581" s="180">
        <v>13000</v>
      </c>
    </row>
    <row r="582" spans="1:8" x14ac:dyDescent="0.25">
      <c r="B582" s="226" t="s">
        <v>208</v>
      </c>
      <c r="C582" s="226"/>
      <c r="D582" s="226"/>
      <c r="E582" s="226"/>
      <c r="F582" s="180">
        <v>30000</v>
      </c>
      <c r="G582" s="181"/>
      <c r="H582" s="180">
        <v>30000</v>
      </c>
    </row>
    <row r="583" spans="1:8" x14ac:dyDescent="0.25">
      <c r="B583" s="182">
        <v>3</v>
      </c>
      <c r="C583" s="182"/>
      <c r="D583" s="182"/>
      <c r="E583" s="182" t="s">
        <v>190</v>
      </c>
      <c r="F583" s="183">
        <f>F584</f>
        <v>43000</v>
      </c>
      <c r="G583" s="183">
        <f t="shared" ref="G583:H583" si="171">G584</f>
        <v>0</v>
      </c>
      <c r="H583" s="183">
        <f t="shared" si="171"/>
        <v>43000</v>
      </c>
    </row>
    <row r="584" spans="1:8" x14ac:dyDescent="0.25">
      <c r="B584" s="182"/>
      <c r="C584" s="182">
        <v>38</v>
      </c>
      <c r="D584" s="182"/>
      <c r="E584" s="182" t="s">
        <v>85</v>
      </c>
      <c r="F584" s="183">
        <f>F585+F586</f>
        <v>43000</v>
      </c>
      <c r="G584" s="183"/>
      <c r="H584" s="183">
        <f t="shared" ref="H584:H586" si="172">F584+G584</f>
        <v>43000</v>
      </c>
    </row>
    <row r="585" spans="1:8" x14ac:dyDescent="0.25">
      <c r="B585" s="185"/>
      <c r="C585" s="185"/>
      <c r="D585" s="185">
        <v>381</v>
      </c>
      <c r="E585" s="185" t="s">
        <v>86</v>
      </c>
      <c r="F585" s="186">
        <v>13000</v>
      </c>
      <c r="G585" s="186"/>
      <c r="H585" s="186">
        <f t="shared" si="172"/>
        <v>13000</v>
      </c>
    </row>
    <row r="586" spans="1:8" x14ac:dyDescent="0.25">
      <c r="B586" s="185"/>
      <c r="C586" s="185"/>
      <c r="D586" s="185">
        <v>382</v>
      </c>
      <c r="E586" s="185" t="s">
        <v>87</v>
      </c>
      <c r="F586" s="186">
        <v>30000</v>
      </c>
      <c r="G586" s="186"/>
      <c r="H586" s="186">
        <f t="shared" si="172"/>
        <v>30000</v>
      </c>
    </row>
    <row r="587" spans="1:8" ht="25.5" customHeight="1" x14ac:dyDescent="0.25">
      <c r="B587" s="192" t="s">
        <v>292</v>
      </c>
      <c r="C587" s="193"/>
      <c r="D587" s="193"/>
      <c r="E587" s="194"/>
      <c r="F587" s="195">
        <f>F588+F613+F623</f>
        <v>1220153</v>
      </c>
      <c r="G587" s="195">
        <f>G588+G613+G623</f>
        <v>43900</v>
      </c>
      <c r="H587" s="195">
        <f>H588+H613+H623</f>
        <v>1264053</v>
      </c>
    </row>
    <row r="588" spans="1:8" ht="24.75" customHeight="1" x14ac:dyDescent="0.25">
      <c r="B588" s="227" t="s">
        <v>293</v>
      </c>
      <c r="C588" s="227"/>
      <c r="D588" s="227"/>
      <c r="E588" s="227"/>
      <c r="F588" s="197">
        <f>F589</f>
        <v>987153</v>
      </c>
      <c r="G588" s="197">
        <f>G589</f>
        <v>29900</v>
      </c>
      <c r="H588" s="197">
        <f>H589</f>
        <v>1017053</v>
      </c>
    </row>
    <row r="589" spans="1:8" x14ac:dyDescent="0.25">
      <c r="B589" s="301" t="s">
        <v>294</v>
      </c>
      <c r="C589" s="301"/>
      <c r="D589" s="301"/>
      <c r="E589" s="301"/>
      <c r="F589" s="302">
        <f>F596+F610</f>
        <v>987153</v>
      </c>
      <c r="G589" s="302">
        <f>G596+G610</f>
        <v>29900</v>
      </c>
      <c r="H589" s="302">
        <f>H596+H610</f>
        <v>1017053</v>
      </c>
    </row>
    <row r="590" spans="1:8" s="73" customFormat="1" ht="17.25" customHeight="1" x14ac:dyDescent="0.25">
      <c r="B590" s="198" t="s">
        <v>295</v>
      </c>
      <c r="C590" s="198"/>
      <c r="D590" s="198"/>
      <c r="E590" s="198"/>
      <c r="F590" s="260">
        <f>F589</f>
        <v>987153</v>
      </c>
      <c r="G590" s="260">
        <f t="shared" ref="G590:H590" si="173">G589</f>
        <v>29900</v>
      </c>
      <c r="H590" s="260">
        <f t="shared" si="173"/>
        <v>1017053</v>
      </c>
    </row>
    <row r="591" spans="1:8" x14ac:dyDescent="0.25">
      <c r="B591" s="273" t="s">
        <v>296</v>
      </c>
      <c r="C591" s="273"/>
      <c r="D591" s="273"/>
      <c r="E591" s="273"/>
      <c r="F591" s="180"/>
      <c r="G591" s="181"/>
      <c r="H591" s="181"/>
    </row>
    <row r="592" spans="1:8" x14ac:dyDescent="0.25">
      <c r="B592" s="226" t="s">
        <v>189</v>
      </c>
      <c r="C592" s="226"/>
      <c r="D592" s="226"/>
      <c r="E592" s="226"/>
      <c r="F592" s="180">
        <v>639583</v>
      </c>
      <c r="G592" s="181"/>
      <c r="H592" s="181">
        <v>669483</v>
      </c>
    </row>
    <row r="593" spans="2:8" x14ac:dyDescent="0.25">
      <c r="B593" s="226" t="s">
        <v>245</v>
      </c>
      <c r="C593" s="226"/>
      <c r="D593" s="226"/>
      <c r="E593" s="226"/>
      <c r="F593" s="180">
        <v>159250</v>
      </c>
      <c r="G593" s="181"/>
      <c r="H593" s="181">
        <v>159250</v>
      </c>
    </row>
    <row r="594" spans="2:8" x14ac:dyDescent="0.25">
      <c r="B594" s="226" t="s">
        <v>208</v>
      </c>
      <c r="C594" s="226"/>
      <c r="D594" s="226"/>
      <c r="E594" s="226"/>
      <c r="F594" s="180">
        <v>188120</v>
      </c>
      <c r="G594" s="181"/>
      <c r="H594" s="181">
        <v>188120</v>
      </c>
    </row>
    <row r="595" spans="2:8" x14ac:dyDescent="0.25">
      <c r="B595" s="226" t="s">
        <v>297</v>
      </c>
      <c r="C595" s="226"/>
      <c r="D595" s="226"/>
      <c r="E595" s="226"/>
      <c r="F595" s="180">
        <v>200</v>
      </c>
      <c r="G595" s="181"/>
      <c r="H595" s="181">
        <v>200</v>
      </c>
    </row>
    <row r="596" spans="2:8" x14ac:dyDescent="0.25">
      <c r="B596" s="51">
        <v>3</v>
      </c>
      <c r="C596" s="51"/>
      <c r="D596" s="51"/>
      <c r="E596" s="51" t="s">
        <v>190</v>
      </c>
      <c r="F596" s="183">
        <f>F597+F601+F606+F608</f>
        <v>987153</v>
      </c>
      <c r="G596" s="183">
        <f>G597+G601+G606+G608</f>
        <v>26900</v>
      </c>
      <c r="H596" s="183">
        <f>H597+H601+H606+H608</f>
        <v>1014053</v>
      </c>
    </row>
    <row r="597" spans="2:8" x14ac:dyDescent="0.25">
      <c r="B597" s="51"/>
      <c r="C597" s="51">
        <v>31</v>
      </c>
      <c r="D597" s="51"/>
      <c r="E597" s="51" t="s">
        <v>64</v>
      </c>
      <c r="F597" s="183">
        <f>F598+F599+F600</f>
        <v>757755</v>
      </c>
      <c r="G597" s="183">
        <f>G598+G599+G600</f>
        <v>11200</v>
      </c>
      <c r="H597" s="183">
        <f t="shared" ref="H597:H609" si="174">F597+G597</f>
        <v>768955</v>
      </c>
    </row>
    <row r="598" spans="2:8" x14ac:dyDescent="0.25">
      <c r="B598" s="55"/>
      <c r="C598" s="55"/>
      <c r="D598" s="55">
        <v>311</v>
      </c>
      <c r="E598" s="55" t="s">
        <v>200</v>
      </c>
      <c r="F598" s="186">
        <v>627000</v>
      </c>
      <c r="G598" s="186"/>
      <c r="H598" s="186">
        <f t="shared" si="174"/>
        <v>627000</v>
      </c>
    </row>
    <row r="599" spans="2:8" x14ac:dyDescent="0.25">
      <c r="B599" s="55"/>
      <c r="C599" s="55"/>
      <c r="D599" s="55">
        <v>312</v>
      </c>
      <c r="E599" s="55" t="s">
        <v>67</v>
      </c>
      <c r="F599" s="186">
        <v>27300</v>
      </c>
      <c r="G599" s="186">
        <v>11200</v>
      </c>
      <c r="H599" s="186">
        <f t="shared" si="174"/>
        <v>38500</v>
      </c>
    </row>
    <row r="600" spans="2:8" x14ac:dyDescent="0.25">
      <c r="B600" s="55"/>
      <c r="C600" s="55"/>
      <c r="D600" s="55">
        <v>313</v>
      </c>
      <c r="E600" s="55" t="s">
        <v>68</v>
      </c>
      <c r="F600" s="186">
        <v>103455</v>
      </c>
      <c r="G600" s="186"/>
      <c r="H600" s="186">
        <f t="shared" si="174"/>
        <v>103455</v>
      </c>
    </row>
    <row r="601" spans="2:8" x14ac:dyDescent="0.25">
      <c r="B601" s="55"/>
      <c r="C601" s="51">
        <v>32</v>
      </c>
      <c r="D601" s="55"/>
      <c r="E601" s="51" t="s">
        <v>69</v>
      </c>
      <c r="F601" s="183">
        <f>F603+F604+F602+F605</f>
        <v>224048</v>
      </c>
      <c r="G601" s="183">
        <f>G602+G603+G604+G605</f>
        <v>15700</v>
      </c>
      <c r="H601" s="183">
        <f t="shared" si="174"/>
        <v>239748</v>
      </c>
    </row>
    <row r="602" spans="2:8" x14ac:dyDescent="0.25">
      <c r="B602" s="55"/>
      <c r="C602" s="51"/>
      <c r="D602" s="55">
        <v>321</v>
      </c>
      <c r="E602" s="55" t="s">
        <v>70</v>
      </c>
      <c r="F602" s="186">
        <v>50988</v>
      </c>
      <c r="G602" s="183"/>
      <c r="H602" s="186">
        <f t="shared" si="174"/>
        <v>50988</v>
      </c>
    </row>
    <row r="603" spans="2:8" x14ac:dyDescent="0.25">
      <c r="B603" s="51"/>
      <c r="C603" s="51"/>
      <c r="D603" s="55">
        <v>322</v>
      </c>
      <c r="E603" s="55" t="s">
        <v>71</v>
      </c>
      <c r="F603" s="186">
        <v>125420</v>
      </c>
      <c r="G603" s="186">
        <v>15000</v>
      </c>
      <c r="H603" s="186">
        <f t="shared" si="174"/>
        <v>140420</v>
      </c>
    </row>
    <row r="604" spans="2:8" x14ac:dyDescent="0.25">
      <c r="B604" s="55"/>
      <c r="C604" s="55"/>
      <c r="D604" s="55">
        <v>323</v>
      </c>
      <c r="E604" s="55" t="s">
        <v>73</v>
      </c>
      <c r="F604" s="186">
        <v>44340</v>
      </c>
      <c r="G604" s="186"/>
      <c r="H604" s="186">
        <f t="shared" si="174"/>
        <v>44340</v>
      </c>
    </row>
    <row r="605" spans="2:8" x14ac:dyDescent="0.25">
      <c r="B605" s="55"/>
      <c r="C605" s="55"/>
      <c r="D605" s="55">
        <v>329</v>
      </c>
      <c r="E605" s="55" t="s">
        <v>75</v>
      </c>
      <c r="F605" s="186">
        <v>3300</v>
      </c>
      <c r="G605" s="186">
        <v>700</v>
      </c>
      <c r="H605" s="186">
        <f t="shared" si="174"/>
        <v>4000</v>
      </c>
    </row>
    <row r="606" spans="2:8" x14ac:dyDescent="0.25">
      <c r="B606" s="55"/>
      <c r="C606" s="51">
        <v>34</v>
      </c>
      <c r="D606" s="51"/>
      <c r="E606" s="51" t="s">
        <v>76</v>
      </c>
      <c r="F606" s="183">
        <f>F607</f>
        <v>5250</v>
      </c>
      <c r="G606" s="183"/>
      <c r="H606" s="183">
        <f t="shared" si="174"/>
        <v>5250</v>
      </c>
    </row>
    <row r="607" spans="2:8" x14ac:dyDescent="0.25">
      <c r="B607" s="55"/>
      <c r="C607" s="55"/>
      <c r="D607" s="55">
        <v>343</v>
      </c>
      <c r="E607" s="55" t="s">
        <v>78</v>
      </c>
      <c r="F607" s="186">
        <v>5250</v>
      </c>
      <c r="G607" s="183"/>
      <c r="H607" s="186">
        <f t="shared" si="174"/>
        <v>5250</v>
      </c>
    </row>
    <row r="608" spans="2:8" x14ac:dyDescent="0.25">
      <c r="B608" s="55"/>
      <c r="C608" s="51">
        <v>38</v>
      </c>
      <c r="D608" s="51"/>
      <c r="E608" s="51" t="s">
        <v>86</v>
      </c>
      <c r="F608" s="183">
        <f>F609</f>
        <v>100</v>
      </c>
      <c r="G608" s="183">
        <f>G609</f>
        <v>0</v>
      </c>
      <c r="H608" s="183">
        <f>H609</f>
        <v>100</v>
      </c>
    </row>
    <row r="609" spans="2:8" x14ac:dyDescent="0.25">
      <c r="B609" s="55"/>
      <c r="C609" s="55"/>
      <c r="D609" s="55">
        <v>381</v>
      </c>
      <c r="E609" s="55" t="s">
        <v>86</v>
      </c>
      <c r="F609" s="186">
        <v>100</v>
      </c>
      <c r="G609" s="186"/>
      <c r="H609" s="186">
        <f t="shared" si="174"/>
        <v>100</v>
      </c>
    </row>
    <row r="610" spans="2:8" x14ac:dyDescent="0.25">
      <c r="B610" s="51">
        <v>4</v>
      </c>
      <c r="C610" s="51"/>
      <c r="D610" s="55"/>
      <c r="E610" s="182" t="s">
        <v>259</v>
      </c>
      <c r="F610" s="183">
        <f>F611</f>
        <v>0</v>
      </c>
      <c r="G610" s="183">
        <f>G611</f>
        <v>3000</v>
      </c>
      <c r="H610" s="183">
        <f>H611</f>
        <v>3000</v>
      </c>
    </row>
    <row r="611" spans="2:8" x14ac:dyDescent="0.25">
      <c r="B611" s="51"/>
      <c r="C611" s="51">
        <v>42</v>
      </c>
      <c r="D611" s="55"/>
      <c r="E611" s="203" t="s">
        <v>92</v>
      </c>
      <c r="F611" s="183">
        <f>F612</f>
        <v>0</v>
      </c>
      <c r="G611" s="183">
        <f>G612</f>
        <v>3000</v>
      </c>
      <c r="H611" s="183">
        <f t="shared" ref="H611:H612" si="175">F611+G611</f>
        <v>3000</v>
      </c>
    </row>
    <row r="612" spans="2:8" x14ac:dyDescent="0.25">
      <c r="B612" s="55"/>
      <c r="C612" s="55"/>
      <c r="D612" s="55">
        <v>422</v>
      </c>
      <c r="E612" s="185" t="s">
        <v>259</v>
      </c>
      <c r="F612" s="186"/>
      <c r="G612" s="183">
        <v>3000</v>
      </c>
      <c r="H612" s="183">
        <f t="shared" si="175"/>
        <v>3000</v>
      </c>
    </row>
    <row r="613" spans="2:8" ht="22.5" customHeight="1" x14ac:dyDescent="0.25">
      <c r="B613" s="274" t="s">
        <v>298</v>
      </c>
      <c r="C613" s="274"/>
      <c r="D613" s="274"/>
      <c r="E613" s="274"/>
      <c r="F613" s="197">
        <f>F614</f>
        <v>178000</v>
      </c>
      <c r="G613" s="197">
        <f>G614</f>
        <v>4000</v>
      </c>
      <c r="H613" s="197">
        <f>H614</f>
        <v>182000</v>
      </c>
    </row>
    <row r="614" spans="2:8" x14ac:dyDescent="0.25">
      <c r="B614" s="258" t="s">
        <v>299</v>
      </c>
      <c r="C614" s="258"/>
      <c r="D614" s="258"/>
      <c r="E614" s="258"/>
      <c r="F614" s="253">
        <f>F618</f>
        <v>178000</v>
      </c>
      <c r="G614" s="253">
        <f>G618</f>
        <v>4000</v>
      </c>
      <c r="H614" s="253">
        <f>H618</f>
        <v>182000</v>
      </c>
    </row>
    <row r="615" spans="2:8" s="73" customFormat="1" x14ac:dyDescent="0.25">
      <c r="B615" s="198" t="s">
        <v>300</v>
      </c>
      <c r="C615" s="198"/>
      <c r="D615" s="198"/>
      <c r="E615" s="198"/>
      <c r="F615" s="199">
        <f>F614</f>
        <v>178000</v>
      </c>
      <c r="G615" s="199">
        <f t="shared" ref="G615:H615" si="176">G614</f>
        <v>4000</v>
      </c>
      <c r="H615" s="199">
        <f t="shared" si="176"/>
        <v>182000</v>
      </c>
    </row>
    <row r="616" spans="2:8" x14ac:dyDescent="0.25">
      <c r="B616" s="226" t="s">
        <v>189</v>
      </c>
      <c r="C616" s="226"/>
      <c r="D616" s="226"/>
      <c r="E616" s="226"/>
      <c r="F616" s="180">
        <v>49000</v>
      </c>
      <c r="G616" s="181"/>
      <c r="H616" s="180">
        <v>53000</v>
      </c>
    </row>
    <row r="617" spans="2:8" x14ac:dyDescent="0.25">
      <c r="B617" s="226" t="s">
        <v>208</v>
      </c>
      <c r="C617" s="226"/>
      <c r="D617" s="226"/>
      <c r="E617" s="226"/>
      <c r="F617" s="180">
        <v>129000</v>
      </c>
      <c r="G617" s="181"/>
      <c r="H617" s="180">
        <v>129000</v>
      </c>
    </row>
    <row r="618" spans="2:8" x14ac:dyDescent="0.25">
      <c r="B618" s="182">
        <v>3</v>
      </c>
      <c r="C618" s="182"/>
      <c r="D618" s="182"/>
      <c r="E618" s="182" t="s">
        <v>190</v>
      </c>
      <c r="F618" s="183">
        <f>F619+F621</f>
        <v>178000</v>
      </c>
      <c r="G618" s="183">
        <f>G619+G621</f>
        <v>4000</v>
      </c>
      <c r="H618" s="183">
        <f t="shared" ref="H618" si="177">H619+H621</f>
        <v>182000</v>
      </c>
    </row>
    <row r="619" spans="2:8" x14ac:dyDescent="0.25">
      <c r="B619" s="182"/>
      <c r="C619" s="182">
        <v>36</v>
      </c>
      <c r="D619" s="182"/>
      <c r="E619" s="203" t="s">
        <v>301</v>
      </c>
      <c r="F619" s="183">
        <f>F620</f>
        <v>129000</v>
      </c>
      <c r="G619" s="183"/>
      <c r="H619" s="183">
        <f t="shared" ref="H619:H622" si="178">F619+G619</f>
        <v>129000</v>
      </c>
    </row>
    <row r="620" spans="2:8" x14ac:dyDescent="0.25">
      <c r="B620" s="185"/>
      <c r="C620" s="185"/>
      <c r="D620" s="185">
        <v>363</v>
      </c>
      <c r="E620" s="185" t="s">
        <v>302</v>
      </c>
      <c r="F620" s="186">
        <v>129000</v>
      </c>
      <c r="G620" s="186"/>
      <c r="H620" s="186">
        <f t="shared" si="178"/>
        <v>129000</v>
      </c>
    </row>
    <row r="621" spans="2:8" x14ac:dyDescent="0.25">
      <c r="B621" s="182"/>
      <c r="C621" s="182">
        <v>37</v>
      </c>
      <c r="D621" s="182"/>
      <c r="E621" s="182" t="s">
        <v>83</v>
      </c>
      <c r="F621" s="183">
        <f>F622</f>
        <v>49000</v>
      </c>
      <c r="G621" s="183">
        <f>G622</f>
        <v>4000</v>
      </c>
      <c r="H621" s="183">
        <f t="shared" si="178"/>
        <v>53000</v>
      </c>
    </row>
    <row r="622" spans="2:8" x14ac:dyDescent="0.25">
      <c r="B622" s="185"/>
      <c r="C622" s="185"/>
      <c r="D622" s="185">
        <v>372</v>
      </c>
      <c r="E622" s="185" t="s">
        <v>303</v>
      </c>
      <c r="F622" s="186">
        <v>49000</v>
      </c>
      <c r="G622" s="186">
        <v>4000</v>
      </c>
      <c r="H622" s="186">
        <f t="shared" si="178"/>
        <v>53000</v>
      </c>
    </row>
    <row r="623" spans="2:8" ht="19.5" customHeight="1" x14ac:dyDescent="0.25">
      <c r="B623" s="227" t="s">
        <v>304</v>
      </c>
      <c r="C623" s="227"/>
      <c r="D623" s="227"/>
      <c r="E623" s="227"/>
      <c r="F623" s="197">
        <f>F624</f>
        <v>55000</v>
      </c>
      <c r="G623" s="197">
        <f>G624</f>
        <v>10000</v>
      </c>
      <c r="H623" s="197">
        <f>H624</f>
        <v>65000</v>
      </c>
    </row>
    <row r="624" spans="2:8" ht="20.25" customHeight="1" x14ac:dyDescent="0.25">
      <c r="B624" s="301" t="s">
        <v>305</v>
      </c>
      <c r="C624" s="301"/>
      <c r="D624" s="301"/>
      <c r="E624" s="301"/>
      <c r="F624" s="253">
        <f>F628</f>
        <v>55000</v>
      </c>
      <c r="G624" s="253">
        <f>G628</f>
        <v>10000</v>
      </c>
      <c r="H624" s="253">
        <f>H628</f>
        <v>65000</v>
      </c>
    </row>
    <row r="625" spans="2:8" s="73" customFormat="1" ht="17.25" customHeight="1" x14ac:dyDescent="0.25">
      <c r="B625" s="198" t="s">
        <v>306</v>
      </c>
      <c r="C625" s="198"/>
      <c r="D625" s="198"/>
      <c r="E625" s="198"/>
      <c r="F625" s="199">
        <f>F624</f>
        <v>55000</v>
      </c>
      <c r="G625" s="199">
        <f t="shared" ref="G625:H625" si="179">G624</f>
        <v>10000</v>
      </c>
      <c r="H625" s="199">
        <f t="shared" si="179"/>
        <v>65000</v>
      </c>
    </row>
    <row r="626" spans="2:8" x14ac:dyDescent="0.25">
      <c r="B626" s="226" t="s">
        <v>189</v>
      </c>
      <c r="C626" s="226"/>
      <c r="D626" s="226"/>
      <c r="E626" s="226"/>
      <c r="F626" s="180"/>
      <c r="G626" s="181"/>
      <c r="H626" s="180">
        <v>0</v>
      </c>
    </row>
    <row r="627" spans="2:8" x14ac:dyDescent="0.25">
      <c r="B627" s="226" t="s">
        <v>208</v>
      </c>
      <c r="C627" s="226"/>
      <c r="D627" s="226"/>
      <c r="E627" s="226"/>
      <c r="F627" s="180">
        <v>55000</v>
      </c>
      <c r="G627" s="181"/>
      <c r="H627" s="180">
        <v>65000</v>
      </c>
    </row>
    <row r="628" spans="2:8" x14ac:dyDescent="0.25">
      <c r="B628" s="182">
        <v>3</v>
      </c>
      <c r="C628" s="182"/>
      <c r="D628" s="182"/>
      <c r="E628" s="182" t="s">
        <v>190</v>
      </c>
      <c r="F628" s="183">
        <f>F629</f>
        <v>55000</v>
      </c>
      <c r="G628" s="183">
        <f>G629</f>
        <v>10000</v>
      </c>
      <c r="H628" s="183">
        <f>H629</f>
        <v>65000</v>
      </c>
    </row>
    <row r="629" spans="2:8" x14ac:dyDescent="0.25">
      <c r="B629" s="182"/>
      <c r="C629" s="182">
        <v>37</v>
      </c>
      <c r="D629" s="182"/>
      <c r="E629" s="182" t="s">
        <v>83</v>
      </c>
      <c r="F629" s="183">
        <f>F630</f>
        <v>55000</v>
      </c>
      <c r="G629" s="183">
        <f>G630</f>
        <v>10000</v>
      </c>
      <c r="H629" s="183">
        <f t="shared" ref="H629:H630" si="180">F629+G629</f>
        <v>65000</v>
      </c>
    </row>
    <row r="630" spans="2:8" x14ac:dyDescent="0.25">
      <c r="B630" s="185"/>
      <c r="C630" s="185"/>
      <c r="D630" s="185">
        <v>372</v>
      </c>
      <c r="E630" s="185" t="s">
        <v>303</v>
      </c>
      <c r="F630" s="186">
        <v>55000</v>
      </c>
      <c r="G630" s="186">
        <v>10000</v>
      </c>
      <c r="H630" s="186">
        <f t="shared" si="180"/>
        <v>65000</v>
      </c>
    </row>
    <row r="631" spans="2:8" ht="33.75" customHeight="1" x14ac:dyDescent="0.25">
      <c r="B631" s="192" t="s">
        <v>307</v>
      </c>
      <c r="C631" s="193"/>
      <c r="D631" s="193"/>
      <c r="E631" s="194"/>
      <c r="F631" s="195">
        <f>F632+F689</f>
        <v>462120</v>
      </c>
      <c r="G631" s="195">
        <f>G632+G689</f>
        <v>-48450</v>
      </c>
      <c r="H631" s="195">
        <f>H632+H689</f>
        <v>413670</v>
      </c>
    </row>
    <row r="632" spans="2:8" ht="32.25" customHeight="1" x14ac:dyDescent="0.25">
      <c r="B632" s="227" t="s">
        <v>308</v>
      </c>
      <c r="C632" s="227"/>
      <c r="D632" s="227"/>
      <c r="E632" s="227"/>
      <c r="F632" s="197">
        <f>F633+F640+F646+F663+F669+F676+F683+F656</f>
        <v>455520</v>
      </c>
      <c r="G632" s="197">
        <f>G633+G640+G646+G663+G669+G676+G683+G656</f>
        <v>-52450</v>
      </c>
      <c r="H632" s="197">
        <f>H633+H640+H646+H663+H669+H676+H683+H656</f>
        <v>403070</v>
      </c>
    </row>
    <row r="633" spans="2:8" x14ac:dyDescent="0.25">
      <c r="B633" s="275" t="s">
        <v>309</v>
      </c>
      <c r="C633" s="275"/>
      <c r="D633" s="275"/>
      <c r="E633" s="275"/>
      <c r="F633" s="276">
        <f>F637</f>
        <v>20000</v>
      </c>
      <c r="G633" s="276">
        <f>G637</f>
        <v>0</v>
      </c>
      <c r="H633" s="276">
        <f>H637</f>
        <v>20000</v>
      </c>
    </row>
    <row r="634" spans="2:8" s="73" customFormat="1" x14ac:dyDescent="0.25">
      <c r="B634" s="198" t="s">
        <v>310</v>
      </c>
      <c r="C634" s="198"/>
      <c r="D634" s="198"/>
      <c r="E634" s="198"/>
      <c r="F634" s="199">
        <f>F633</f>
        <v>20000</v>
      </c>
      <c r="G634" s="199">
        <f t="shared" ref="G634:H634" si="181">G633</f>
        <v>0</v>
      </c>
      <c r="H634" s="199">
        <f t="shared" si="181"/>
        <v>20000</v>
      </c>
    </row>
    <row r="635" spans="2:8" s="73" customFormat="1" x14ac:dyDescent="0.25">
      <c r="B635" s="226" t="s">
        <v>208</v>
      </c>
      <c r="C635" s="226"/>
      <c r="D635" s="226"/>
      <c r="E635" s="226"/>
      <c r="F635" s="181"/>
      <c r="G635" s="181"/>
      <c r="H635" s="181">
        <v>20000</v>
      </c>
    </row>
    <row r="636" spans="2:8" x14ac:dyDescent="0.25">
      <c r="B636" s="277" t="s">
        <v>189</v>
      </c>
      <c r="C636" s="277"/>
      <c r="D636" s="277"/>
      <c r="E636" s="277"/>
      <c r="F636" s="180">
        <v>20000</v>
      </c>
      <c r="G636" s="181"/>
      <c r="H636" s="180">
        <v>0</v>
      </c>
    </row>
    <row r="637" spans="2:8" x14ac:dyDescent="0.25">
      <c r="B637" s="278">
        <v>3</v>
      </c>
      <c r="C637" s="278"/>
      <c r="D637" s="278"/>
      <c r="E637" s="278" t="s">
        <v>190</v>
      </c>
      <c r="F637" s="183">
        <f t="shared" ref="F637:H638" si="182">F638</f>
        <v>20000</v>
      </c>
      <c r="G637" s="183">
        <f t="shared" si="182"/>
        <v>0</v>
      </c>
      <c r="H637" s="183">
        <f t="shared" si="182"/>
        <v>20000</v>
      </c>
    </row>
    <row r="638" spans="2:8" x14ac:dyDescent="0.25">
      <c r="B638" s="278"/>
      <c r="C638" s="278">
        <v>37</v>
      </c>
      <c r="D638" s="278"/>
      <c r="E638" s="278" t="s">
        <v>83</v>
      </c>
      <c r="F638" s="183">
        <f t="shared" si="182"/>
        <v>20000</v>
      </c>
      <c r="G638" s="183"/>
      <c r="H638" s="183">
        <f t="shared" ref="H638:H639" si="183">F638+G638</f>
        <v>20000</v>
      </c>
    </row>
    <row r="639" spans="2:8" x14ac:dyDescent="0.25">
      <c r="B639" s="279"/>
      <c r="C639" s="185"/>
      <c r="D639" s="185">
        <v>372</v>
      </c>
      <c r="E639" s="185" t="s">
        <v>303</v>
      </c>
      <c r="F639" s="186">
        <v>20000</v>
      </c>
      <c r="G639" s="186"/>
      <c r="H639" s="186">
        <f t="shared" si="183"/>
        <v>20000</v>
      </c>
    </row>
    <row r="640" spans="2:8" x14ac:dyDescent="0.25">
      <c r="B640" s="301" t="s">
        <v>311</v>
      </c>
      <c r="C640" s="301"/>
      <c r="D640" s="301"/>
      <c r="E640" s="301"/>
      <c r="F640" s="253">
        <f>F643</f>
        <v>41500</v>
      </c>
      <c r="G640" s="253">
        <f t="shared" ref="G640:H640" si="184">G643</f>
        <v>0</v>
      </c>
      <c r="H640" s="253">
        <f t="shared" si="184"/>
        <v>41500</v>
      </c>
    </row>
    <row r="641" spans="2:8" s="73" customFormat="1" ht="15.75" customHeight="1" x14ac:dyDescent="0.25">
      <c r="B641" s="198" t="s">
        <v>312</v>
      </c>
      <c r="C641" s="198"/>
      <c r="D641" s="198"/>
      <c r="E641" s="198"/>
      <c r="F641" s="199">
        <f>F640</f>
        <v>41500</v>
      </c>
      <c r="G641" s="199">
        <f t="shared" ref="G641:H641" si="185">G640</f>
        <v>0</v>
      </c>
      <c r="H641" s="199">
        <f t="shared" si="185"/>
        <v>41500</v>
      </c>
    </row>
    <row r="642" spans="2:8" x14ac:dyDescent="0.25">
      <c r="B642" s="226" t="s">
        <v>189</v>
      </c>
      <c r="C642" s="226"/>
      <c r="D642" s="226"/>
      <c r="E642" s="226"/>
      <c r="F642" s="180">
        <v>41500</v>
      </c>
      <c r="G642" s="181"/>
      <c r="H642" s="180">
        <v>41500</v>
      </c>
    </row>
    <row r="643" spans="2:8" x14ac:dyDescent="0.25">
      <c r="B643" s="182">
        <v>3</v>
      </c>
      <c r="C643" s="182"/>
      <c r="D643" s="182"/>
      <c r="E643" s="182" t="s">
        <v>190</v>
      </c>
      <c r="F643" s="183">
        <f>F644</f>
        <v>41500</v>
      </c>
      <c r="G643" s="183">
        <f t="shared" ref="G643:H643" si="186">G644</f>
        <v>0</v>
      </c>
      <c r="H643" s="183">
        <f t="shared" si="186"/>
        <v>41500</v>
      </c>
    </row>
    <row r="644" spans="2:8" x14ac:dyDescent="0.25">
      <c r="B644" s="182"/>
      <c r="C644" s="182">
        <v>37</v>
      </c>
      <c r="D644" s="182"/>
      <c r="E644" s="182" t="s">
        <v>83</v>
      </c>
      <c r="F644" s="183">
        <f>F645</f>
        <v>41500</v>
      </c>
      <c r="G644" s="183">
        <f>G645</f>
        <v>0</v>
      </c>
      <c r="H644" s="183">
        <f t="shared" ref="H644:H645" si="187">F644+G644</f>
        <v>41500</v>
      </c>
    </row>
    <row r="645" spans="2:8" x14ac:dyDescent="0.25">
      <c r="B645" s="185"/>
      <c r="C645" s="185"/>
      <c r="D645" s="185">
        <v>372</v>
      </c>
      <c r="E645" s="185" t="s">
        <v>303</v>
      </c>
      <c r="F645" s="186">
        <v>41500</v>
      </c>
      <c r="G645" s="186"/>
      <c r="H645" s="186">
        <f t="shared" si="187"/>
        <v>41500</v>
      </c>
    </row>
    <row r="646" spans="2:8" x14ac:dyDescent="0.25">
      <c r="B646" s="301" t="s">
        <v>313</v>
      </c>
      <c r="C646" s="301"/>
      <c r="D646" s="301"/>
      <c r="E646" s="301"/>
      <c r="F646" s="253">
        <f>F649</f>
        <v>137570</v>
      </c>
      <c r="G646" s="253">
        <f>G649</f>
        <v>0</v>
      </c>
      <c r="H646" s="253">
        <f>H649</f>
        <v>137570</v>
      </c>
    </row>
    <row r="647" spans="2:8" s="73" customFormat="1" ht="17.25" customHeight="1" x14ac:dyDescent="0.25">
      <c r="B647" s="198" t="s">
        <v>312</v>
      </c>
      <c r="C647" s="198"/>
      <c r="D647" s="198"/>
      <c r="E647" s="198"/>
      <c r="F647" s="199">
        <f>F646</f>
        <v>137570</v>
      </c>
      <c r="G647" s="199">
        <f t="shared" ref="G647:H647" si="188">G646</f>
        <v>0</v>
      </c>
      <c r="H647" s="199">
        <f t="shared" si="188"/>
        <v>137570</v>
      </c>
    </row>
    <row r="648" spans="2:8" x14ac:dyDescent="0.25">
      <c r="B648" s="226" t="s">
        <v>208</v>
      </c>
      <c r="C648" s="226"/>
      <c r="D648" s="226"/>
      <c r="E648" s="226"/>
      <c r="F648" s="181">
        <v>137570</v>
      </c>
      <c r="G648" s="181"/>
      <c r="H648" s="180">
        <v>137570</v>
      </c>
    </row>
    <row r="649" spans="2:8" x14ac:dyDescent="0.25">
      <c r="B649" s="182">
        <v>3</v>
      </c>
      <c r="C649" s="182"/>
      <c r="D649" s="182"/>
      <c r="E649" s="182" t="s">
        <v>190</v>
      </c>
      <c r="F649" s="183">
        <f>F650+F654</f>
        <v>137570</v>
      </c>
      <c r="G649" s="183">
        <f t="shared" ref="G649:H649" si="189">G650+G654</f>
        <v>0</v>
      </c>
      <c r="H649" s="183">
        <f t="shared" si="189"/>
        <v>137570</v>
      </c>
    </row>
    <row r="650" spans="2:8" x14ac:dyDescent="0.25">
      <c r="B650" s="182"/>
      <c r="C650" s="182">
        <v>31</v>
      </c>
      <c r="D650" s="182"/>
      <c r="E650" s="182" t="s">
        <v>64</v>
      </c>
      <c r="F650" s="183">
        <f>F651+F653+F652</f>
        <v>132570</v>
      </c>
      <c r="G650" s="183"/>
      <c r="H650" s="183">
        <f t="shared" ref="H650:H655" si="190">F650+G650</f>
        <v>132570</v>
      </c>
    </row>
    <row r="651" spans="2:8" x14ac:dyDescent="0.25">
      <c r="B651" s="185"/>
      <c r="C651" s="185"/>
      <c r="D651" s="185">
        <v>311</v>
      </c>
      <c r="E651" s="185" t="s">
        <v>200</v>
      </c>
      <c r="F651" s="186">
        <v>114000</v>
      </c>
      <c r="G651" s="280"/>
      <c r="H651" s="186">
        <f t="shared" si="190"/>
        <v>114000</v>
      </c>
    </row>
    <row r="652" spans="2:8" x14ac:dyDescent="0.25">
      <c r="B652" s="185"/>
      <c r="C652" s="185"/>
      <c r="D652" s="185">
        <v>312</v>
      </c>
      <c r="E652" s="55" t="s">
        <v>67</v>
      </c>
      <c r="F652" s="186"/>
      <c r="G652" s="280"/>
      <c r="H652" s="186">
        <f t="shared" si="190"/>
        <v>0</v>
      </c>
    </row>
    <row r="653" spans="2:8" x14ac:dyDescent="0.25">
      <c r="B653" s="185"/>
      <c r="C653" s="185"/>
      <c r="D653" s="185">
        <v>313</v>
      </c>
      <c r="E653" s="185" t="s">
        <v>314</v>
      </c>
      <c r="F653" s="186">
        <v>18570</v>
      </c>
      <c r="G653" s="186"/>
      <c r="H653" s="186">
        <f t="shared" si="190"/>
        <v>18570</v>
      </c>
    </row>
    <row r="654" spans="2:8" x14ac:dyDescent="0.25">
      <c r="B654" s="185"/>
      <c r="C654" s="182">
        <v>32</v>
      </c>
      <c r="D654" s="185"/>
      <c r="E654" s="182" t="s">
        <v>69</v>
      </c>
      <c r="F654" s="183">
        <f>F655</f>
        <v>5000</v>
      </c>
      <c r="G654" s="183"/>
      <c r="H654" s="183">
        <f t="shared" si="190"/>
        <v>5000</v>
      </c>
    </row>
    <row r="655" spans="2:8" x14ac:dyDescent="0.25">
      <c r="B655" s="185"/>
      <c r="C655" s="182"/>
      <c r="D655" s="185">
        <v>321</v>
      </c>
      <c r="E655" s="185" t="s">
        <v>70</v>
      </c>
      <c r="F655" s="186">
        <v>5000</v>
      </c>
      <c r="G655" s="186"/>
      <c r="H655" s="186">
        <f t="shared" si="190"/>
        <v>5000</v>
      </c>
    </row>
    <row r="656" spans="2:8" x14ac:dyDescent="0.25">
      <c r="B656" s="210" t="s">
        <v>315</v>
      </c>
      <c r="C656" s="210"/>
      <c r="D656" s="210"/>
      <c r="E656" s="210"/>
      <c r="F656" s="259">
        <f>F660</f>
        <v>50000</v>
      </c>
      <c r="G656" s="230">
        <f>G660</f>
        <v>0</v>
      </c>
      <c r="H656" s="230">
        <f>H660</f>
        <v>50000</v>
      </c>
    </row>
    <row r="657" spans="2:8" s="73" customFormat="1" ht="26.25" customHeight="1" x14ac:dyDescent="0.25">
      <c r="B657" s="198" t="s">
        <v>247</v>
      </c>
      <c r="C657" s="198"/>
      <c r="D657" s="198"/>
      <c r="E657" s="198"/>
      <c r="F657" s="260">
        <f>F656</f>
        <v>50000</v>
      </c>
      <c r="G657" s="231">
        <f t="shared" ref="G657:H657" si="191">G656</f>
        <v>0</v>
      </c>
      <c r="H657" s="231">
        <f t="shared" si="191"/>
        <v>50000</v>
      </c>
    </row>
    <row r="658" spans="2:8" x14ac:dyDescent="0.25">
      <c r="B658" s="223" t="s">
        <v>208</v>
      </c>
      <c r="C658" s="223"/>
      <c r="D658" s="223"/>
      <c r="E658" s="223"/>
      <c r="F658" s="261">
        <v>50000</v>
      </c>
      <c r="G658" s="281"/>
      <c r="H658" s="233">
        <v>50000</v>
      </c>
    </row>
    <row r="659" spans="2:8" x14ac:dyDescent="0.25">
      <c r="B659" s="232" t="s">
        <v>189</v>
      </c>
      <c r="C659" s="232"/>
      <c r="D659" s="232"/>
      <c r="E659" s="232"/>
      <c r="F659" s="261"/>
      <c r="G659" s="234"/>
      <c r="H659" s="234"/>
    </row>
    <row r="660" spans="2:8" x14ac:dyDescent="0.25">
      <c r="B660" s="278">
        <v>3</v>
      </c>
      <c r="C660" s="278"/>
      <c r="D660" s="278"/>
      <c r="E660" s="278" t="s">
        <v>190</v>
      </c>
      <c r="F660" s="282">
        <f t="shared" ref="F660:H660" si="192">F661</f>
        <v>50000</v>
      </c>
      <c r="G660" s="235">
        <f t="shared" si="192"/>
        <v>0</v>
      </c>
      <c r="H660" s="235">
        <f t="shared" si="192"/>
        <v>50000</v>
      </c>
    </row>
    <row r="661" spans="2:8" x14ac:dyDescent="0.25">
      <c r="B661" s="278"/>
      <c r="C661" s="278">
        <v>37</v>
      </c>
      <c r="D661" s="278"/>
      <c r="E661" s="278" t="s">
        <v>83</v>
      </c>
      <c r="F661" s="282">
        <f>F662</f>
        <v>50000</v>
      </c>
      <c r="G661" s="235"/>
      <c r="H661" s="235">
        <f t="shared" ref="H661:H662" si="193">F661+G661</f>
        <v>50000</v>
      </c>
    </row>
    <row r="662" spans="2:8" x14ac:dyDescent="0.25">
      <c r="B662" s="185"/>
      <c r="C662" s="185"/>
      <c r="D662" s="283">
        <v>372</v>
      </c>
      <c r="E662" s="185" t="s">
        <v>303</v>
      </c>
      <c r="F662" s="284">
        <v>50000</v>
      </c>
      <c r="G662" s="236"/>
      <c r="H662" s="236">
        <f t="shared" si="193"/>
        <v>50000</v>
      </c>
    </row>
    <row r="663" spans="2:8" x14ac:dyDescent="0.25">
      <c r="B663" s="301" t="s">
        <v>316</v>
      </c>
      <c r="C663" s="301"/>
      <c r="D663" s="301"/>
      <c r="E663" s="301"/>
      <c r="F663" s="253">
        <f>F666</f>
        <v>27000</v>
      </c>
      <c r="G663" s="253">
        <f>G666</f>
        <v>7000</v>
      </c>
      <c r="H663" s="253">
        <f>H666</f>
        <v>34000</v>
      </c>
    </row>
    <row r="664" spans="2:8" s="73" customFormat="1" x14ac:dyDescent="0.25">
      <c r="B664" s="198" t="s">
        <v>317</v>
      </c>
      <c r="C664" s="198"/>
      <c r="D664" s="198"/>
      <c r="E664" s="198"/>
      <c r="F664" s="199">
        <f>F663</f>
        <v>27000</v>
      </c>
      <c r="G664" s="199">
        <f t="shared" ref="G664:H664" si="194">G663</f>
        <v>7000</v>
      </c>
      <c r="H664" s="199">
        <f t="shared" si="194"/>
        <v>34000</v>
      </c>
    </row>
    <row r="665" spans="2:8" x14ac:dyDescent="0.25">
      <c r="B665" s="226" t="s">
        <v>208</v>
      </c>
      <c r="C665" s="226"/>
      <c r="D665" s="226"/>
      <c r="E665" s="226"/>
      <c r="F665" s="180">
        <v>27000</v>
      </c>
      <c r="G665" s="181"/>
      <c r="H665" s="180">
        <v>34000</v>
      </c>
    </row>
    <row r="666" spans="2:8" x14ac:dyDescent="0.25">
      <c r="B666" s="182">
        <v>3</v>
      </c>
      <c r="C666" s="182"/>
      <c r="D666" s="182"/>
      <c r="E666" s="182" t="s">
        <v>190</v>
      </c>
      <c r="F666" s="183">
        <f>F667</f>
        <v>27000</v>
      </c>
      <c r="G666" s="183">
        <f t="shared" ref="G666:H666" si="195">G667</f>
        <v>7000</v>
      </c>
      <c r="H666" s="183">
        <f t="shared" si="195"/>
        <v>34000</v>
      </c>
    </row>
    <row r="667" spans="2:8" x14ac:dyDescent="0.25">
      <c r="B667" s="182"/>
      <c r="C667" s="182">
        <v>37</v>
      </c>
      <c r="D667" s="182"/>
      <c r="E667" s="182" t="s">
        <v>83</v>
      </c>
      <c r="F667" s="183">
        <f>F668</f>
        <v>27000</v>
      </c>
      <c r="G667" s="183">
        <f>G668</f>
        <v>7000</v>
      </c>
      <c r="H667" s="183">
        <f t="shared" ref="H667:H668" si="196">F667+G667</f>
        <v>34000</v>
      </c>
    </row>
    <row r="668" spans="2:8" x14ac:dyDescent="0.25">
      <c r="B668" s="185"/>
      <c r="C668" s="185"/>
      <c r="D668" s="185">
        <v>372</v>
      </c>
      <c r="E668" s="185" t="s">
        <v>303</v>
      </c>
      <c r="F668" s="186">
        <v>27000</v>
      </c>
      <c r="G668" s="186">
        <v>7000</v>
      </c>
      <c r="H668" s="186">
        <f t="shared" si="196"/>
        <v>34000</v>
      </c>
    </row>
    <row r="669" spans="2:8" ht="20.25" customHeight="1" x14ac:dyDescent="0.25">
      <c r="B669" s="301" t="s">
        <v>318</v>
      </c>
      <c r="C669" s="301"/>
      <c r="D669" s="301"/>
      <c r="E669" s="301"/>
      <c r="F669" s="253">
        <f>F673</f>
        <v>70000</v>
      </c>
      <c r="G669" s="253">
        <f t="shared" ref="G669:H669" si="197">G673</f>
        <v>-50000</v>
      </c>
      <c r="H669" s="253">
        <f t="shared" si="197"/>
        <v>20000</v>
      </c>
    </row>
    <row r="670" spans="2:8" s="73" customFormat="1" ht="16.5" customHeight="1" x14ac:dyDescent="0.25">
      <c r="B670" s="198" t="s">
        <v>312</v>
      </c>
      <c r="C670" s="198"/>
      <c r="D670" s="198"/>
      <c r="E670" s="198"/>
      <c r="F670" s="199">
        <f>F669</f>
        <v>70000</v>
      </c>
      <c r="G670" s="199">
        <f t="shared" ref="G670:H670" si="198">G669</f>
        <v>-50000</v>
      </c>
      <c r="H670" s="199">
        <f t="shared" si="198"/>
        <v>20000</v>
      </c>
    </row>
    <row r="671" spans="2:8" x14ac:dyDescent="0.25">
      <c r="B671" s="226" t="s">
        <v>189</v>
      </c>
      <c r="C671" s="226"/>
      <c r="D671" s="226"/>
      <c r="E671" s="226"/>
      <c r="F671" s="180"/>
      <c r="G671" s="181"/>
      <c r="H671" s="180"/>
    </row>
    <row r="672" spans="2:8" x14ac:dyDescent="0.25">
      <c r="B672" s="226" t="s">
        <v>208</v>
      </c>
      <c r="C672" s="226"/>
      <c r="D672" s="226"/>
      <c r="E672" s="226"/>
      <c r="F672" s="180">
        <v>70000</v>
      </c>
      <c r="G672" s="181"/>
      <c r="H672" s="180">
        <v>20000</v>
      </c>
    </row>
    <row r="673" spans="2:8" x14ac:dyDescent="0.25">
      <c r="B673" s="182">
        <v>3</v>
      </c>
      <c r="C673" s="182"/>
      <c r="D673" s="182"/>
      <c r="E673" s="182" t="s">
        <v>190</v>
      </c>
      <c r="F673" s="183">
        <f>F674</f>
        <v>70000</v>
      </c>
      <c r="G673" s="183">
        <f t="shared" ref="G673:H673" si="199">G674</f>
        <v>-50000</v>
      </c>
      <c r="H673" s="183">
        <f t="shared" si="199"/>
        <v>20000</v>
      </c>
    </row>
    <row r="674" spans="2:8" x14ac:dyDescent="0.25">
      <c r="B674" s="182"/>
      <c r="C674" s="182">
        <v>37</v>
      </c>
      <c r="D674" s="182"/>
      <c r="E674" s="182" t="s">
        <v>83</v>
      </c>
      <c r="F674" s="183">
        <f>F675</f>
        <v>70000</v>
      </c>
      <c r="G674" s="183">
        <f>G675</f>
        <v>-50000</v>
      </c>
      <c r="H674" s="183">
        <f t="shared" ref="H674:H675" si="200">F674+G674</f>
        <v>20000</v>
      </c>
    </row>
    <row r="675" spans="2:8" x14ac:dyDescent="0.25">
      <c r="B675" s="185"/>
      <c r="C675" s="185"/>
      <c r="D675" s="185">
        <v>372</v>
      </c>
      <c r="E675" s="185" t="s">
        <v>303</v>
      </c>
      <c r="F675" s="186">
        <v>70000</v>
      </c>
      <c r="G675" s="186">
        <v>-50000</v>
      </c>
      <c r="H675" s="186">
        <f t="shared" si="200"/>
        <v>20000</v>
      </c>
    </row>
    <row r="676" spans="2:8" x14ac:dyDescent="0.25">
      <c r="B676" s="301" t="s">
        <v>319</v>
      </c>
      <c r="C676" s="301"/>
      <c r="D676" s="301"/>
      <c r="E676" s="301"/>
      <c r="F676" s="253">
        <f>F680</f>
        <v>100000</v>
      </c>
      <c r="G676" s="253">
        <f t="shared" ref="G676:H676" si="201">G680</f>
        <v>0</v>
      </c>
      <c r="H676" s="253">
        <f t="shared" si="201"/>
        <v>100000</v>
      </c>
    </row>
    <row r="677" spans="2:8" s="73" customFormat="1" x14ac:dyDescent="0.25">
      <c r="B677" s="198" t="s">
        <v>310</v>
      </c>
      <c r="C677" s="198"/>
      <c r="D677" s="198"/>
      <c r="E677" s="198"/>
      <c r="F677" s="199">
        <f>F676</f>
        <v>100000</v>
      </c>
      <c r="G677" s="199">
        <f>G676</f>
        <v>0</v>
      </c>
      <c r="H677" s="199">
        <f>H676</f>
        <v>100000</v>
      </c>
    </row>
    <row r="678" spans="2:8" x14ac:dyDescent="0.25">
      <c r="B678" s="226" t="s">
        <v>189</v>
      </c>
      <c r="C678" s="226"/>
      <c r="D678" s="226"/>
      <c r="E678" s="226"/>
      <c r="F678" s="285"/>
      <c r="G678" s="285"/>
      <c r="H678" s="285"/>
    </row>
    <row r="679" spans="2:8" x14ac:dyDescent="0.25">
      <c r="B679" s="226" t="s">
        <v>208</v>
      </c>
      <c r="C679" s="226"/>
      <c r="D679" s="226"/>
      <c r="E679" s="226"/>
      <c r="F679" s="261">
        <v>100000</v>
      </c>
      <c r="G679" s="285"/>
      <c r="H679" s="261">
        <v>100000</v>
      </c>
    </row>
    <row r="680" spans="2:8" x14ac:dyDescent="0.25">
      <c r="B680" s="182">
        <v>3</v>
      </c>
      <c r="C680" s="182"/>
      <c r="D680" s="182"/>
      <c r="E680" s="182" t="s">
        <v>190</v>
      </c>
      <c r="F680" s="52">
        <f>F681</f>
        <v>100000</v>
      </c>
      <c r="G680" s="52">
        <f t="shared" ref="G680:H680" si="202">G681</f>
        <v>0</v>
      </c>
      <c r="H680" s="52">
        <f t="shared" si="202"/>
        <v>100000</v>
      </c>
    </row>
    <row r="681" spans="2:8" x14ac:dyDescent="0.25">
      <c r="B681" s="182"/>
      <c r="C681" s="182">
        <v>37</v>
      </c>
      <c r="D681" s="182"/>
      <c r="E681" s="182" t="s">
        <v>83</v>
      </c>
      <c r="F681" s="52">
        <f>F682</f>
        <v>100000</v>
      </c>
      <c r="G681" s="52"/>
      <c r="H681" s="52">
        <f t="shared" ref="H681:H682" si="203">F681+G681</f>
        <v>100000</v>
      </c>
    </row>
    <row r="682" spans="2:8" x14ac:dyDescent="0.25">
      <c r="B682" s="185"/>
      <c r="C682" s="185"/>
      <c r="D682" s="185">
        <v>372</v>
      </c>
      <c r="E682" s="185" t="s">
        <v>303</v>
      </c>
      <c r="F682" s="57">
        <v>100000</v>
      </c>
      <c r="G682" s="57"/>
      <c r="H682" s="57">
        <f t="shared" si="203"/>
        <v>100000</v>
      </c>
    </row>
    <row r="683" spans="2:8" ht="18" customHeight="1" x14ac:dyDescent="0.25">
      <c r="B683" s="301" t="s">
        <v>320</v>
      </c>
      <c r="C683" s="301"/>
      <c r="D683" s="301"/>
      <c r="E683" s="301"/>
      <c r="F683" s="253">
        <f>F686</f>
        <v>9450</v>
      </c>
      <c r="G683" s="253">
        <f t="shared" ref="G683:H683" si="204">G686</f>
        <v>-9450</v>
      </c>
      <c r="H683" s="253">
        <f t="shared" si="204"/>
        <v>0</v>
      </c>
    </row>
    <row r="684" spans="2:8" s="73" customFormat="1" ht="15.75" customHeight="1" x14ac:dyDescent="0.25">
      <c r="B684" s="198" t="s">
        <v>310</v>
      </c>
      <c r="C684" s="198"/>
      <c r="D684" s="198"/>
      <c r="E684" s="198"/>
      <c r="F684" s="199">
        <f>F683</f>
        <v>9450</v>
      </c>
      <c r="G684" s="199">
        <f t="shared" ref="G684:H684" si="205">G683</f>
        <v>-9450</v>
      </c>
      <c r="H684" s="199">
        <f t="shared" si="205"/>
        <v>0</v>
      </c>
    </row>
    <row r="685" spans="2:8" x14ac:dyDescent="0.25">
      <c r="B685" s="226" t="s">
        <v>208</v>
      </c>
      <c r="C685" s="226"/>
      <c r="D685" s="226"/>
      <c r="E685" s="226"/>
      <c r="F685" s="286">
        <v>9450</v>
      </c>
      <c r="G685" s="285"/>
      <c r="H685" s="261"/>
    </row>
    <row r="686" spans="2:8" x14ac:dyDescent="0.25">
      <c r="B686" s="182">
        <v>3</v>
      </c>
      <c r="C686" s="182"/>
      <c r="D686" s="182"/>
      <c r="E686" s="182" t="s">
        <v>190</v>
      </c>
      <c r="F686" s="52">
        <f>F687</f>
        <v>9450</v>
      </c>
      <c r="G686" s="52">
        <f t="shared" ref="G686:H686" si="206">G687</f>
        <v>-9450</v>
      </c>
      <c r="H686" s="52">
        <f t="shared" si="206"/>
        <v>0</v>
      </c>
    </row>
    <row r="687" spans="2:8" x14ac:dyDescent="0.25">
      <c r="B687" s="182"/>
      <c r="C687" s="182">
        <v>37</v>
      </c>
      <c r="D687" s="182"/>
      <c r="E687" s="182" t="s">
        <v>83</v>
      </c>
      <c r="F687" s="52">
        <f>F688</f>
        <v>9450</v>
      </c>
      <c r="G687" s="52">
        <f>G688</f>
        <v>-9450</v>
      </c>
      <c r="H687" s="52">
        <f t="shared" ref="H687:H688" si="207">F687+G687</f>
        <v>0</v>
      </c>
    </row>
    <row r="688" spans="2:8" x14ac:dyDescent="0.25">
      <c r="B688" s="185"/>
      <c r="C688" s="185"/>
      <c r="D688" s="185">
        <v>372</v>
      </c>
      <c r="E688" s="185" t="s">
        <v>303</v>
      </c>
      <c r="F688" s="57">
        <v>9450</v>
      </c>
      <c r="G688" s="57">
        <v>-9450</v>
      </c>
      <c r="H688" s="57">
        <f t="shared" si="207"/>
        <v>0</v>
      </c>
    </row>
    <row r="689" spans="1:8" ht="25.5" customHeight="1" x14ac:dyDescent="0.25">
      <c r="A689" s="73"/>
      <c r="B689" s="270" t="s">
        <v>321</v>
      </c>
      <c r="C689" s="271"/>
      <c r="D689" s="271"/>
      <c r="E689" s="272"/>
      <c r="F689" s="197">
        <f>F690+F699</f>
        <v>6600</v>
      </c>
      <c r="G689" s="197">
        <f>G690+G699</f>
        <v>4000</v>
      </c>
      <c r="H689" s="197">
        <f>H690+H699</f>
        <v>10600</v>
      </c>
    </row>
    <row r="690" spans="1:8" x14ac:dyDescent="0.25">
      <c r="B690" s="301" t="s">
        <v>322</v>
      </c>
      <c r="C690" s="301"/>
      <c r="D690" s="301"/>
      <c r="E690" s="301"/>
      <c r="F690" s="253">
        <f>F694</f>
        <v>1600</v>
      </c>
      <c r="G690" s="253">
        <f t="shared" ref="G690:H690" si="208">G694</f>
        <v>1000</v>
      </c>
      <c r="H690" s="253">
        <f t="shared" si="208"/>
        <v>2600</v>
      </c>
    </row>
    <row r="691" spans="1:8" s="73" customFormat="1" ht="30.75" customHeight="1" x14ac:dyDescent="0.25">
      <c r="B691" s="198" t="s">
        <v>323</v>
      </c>
      <c r="C691" s="198"/>
      <c r="D691" s="198"/>
      <c r="E691" s="198"/>
      <c r="F691" s="199">
        <f>F690</f>
        <v>1600</v>
      </c>
      <c r="G691" s="199">
        <f t="shared" ref="G691:H691" si="209">G690</f>
        <v>1000</v>
      </c>
      <c r="H691" s="199">
        <f t="shared" si="209"/>
        <v>2600</v>
      </c>
    </row>
    <row r="692" spans="1:8" s="73" customFormat="1" ht="14.25" customHeight="1" x14ac:dyDescent="0.25">
      <c r="B692" s="226" t="s">
        <v>208</v>
      </c>
      <c r="C692" s="226"/>
      <c r="D692" s="226"/>
      <c r="E692" s="226"/>
      <c r="F692" s="286"/>
      <c r="G692" s="285"/>
      <c r="H692" s="261">
        <v>2600</v>
      </c>
    </row>
    <row r="693" spans="1:8" x14ac:dyDescent="0.25">
      <c r="B693" s="226" t="s">
        <v>189</v>
      </c>
      <c r="C693" s="226"/>
      <c r="D693" s="226"/>
      <c r="E693" s="226"/>
      <c r="F693" s="261">
        <v>1600</v>
      </c>
      <c r="G693" s="285"/>
      <c r="H693" s="261"/>
    </row>
    <row r="694" spans="1:8" x14ac:dyDescent="0.25">
      <c r="B694" s="182">
        <v>3</v>
      </c>
      <c r="C694" s="182"/>
      <c r="D694" s="182"/>
      <c r="E694" s="182" t="s">
        <v>190</v>
      </c>
      <c r="F694" s="52">
        <f>F695</f>
        <v>1600</v>
      </c>
      <c r="G694" s="52">
        <f>G695+G697</f>
        <v>1000</v>
      </c>
      <c r="H694" s="52">
        <f t="shared" ref="H694:H698" si="210">F694+G694</f>
        <v>2600</v>
      </c>
    </row>
    <row r="695" spans="1:8" x14ac:dyDescent="0.25">
      <c r="B695" s="182"/>
      <c r="C695" s="182">
        <v>38</v>
      </c>
      <c r="D695" s="182"/>
      <c r="E695" s="182" t="s">
        <v>85</v>
      </c>
      <c r="F695" s="52">
        <f>F696</f>
        <v>1600</v>
      </c>
      <c r="G695" s="52"/>
      <c r="H695" s="52">
        <f t="shared" si="210"/>
        <v>1600</v>
      </c>
    </row>
    <row r="696" spans="1:8" x14ac:dyDescent="0.25">
      <c r="B696" s="185"/>
      <c r="C696" s="185"/>
      <c r="D696" s="185">
        <v>381</v>
      </c>
      <c r="E696" s="185" t="s">
        <v>86</v>
      </c>
      <c r="F696" s="57">
        <v>1600</v>
      </c>
      <c r="G696" s="57"/>
      <c r="H696" s="57">
        <f t="shared" si="210"/>
        <v>1600</v>
      </c>
    </row>
    <row r="697" spans="1:8" x14ac:dyDescent="0.25">
      <c r="B697" s="185"/>
      <c r="C697" s="182">
        <v>36</v>
      </c>
      <c r="D697" s="182"/>
      <c r="E697" s="182" t="s">
        <v>283</v>
      </c>
      <c r="F697" s="57"/>
      <c r="G697" s="57">
        <f>G698</f>
        <v>1000</v>
      </c>
      <c r="H697" s="57">
        <f t="shared" si="210"/>
        <v>1000</v>
      </c>
    </row>
    <row r="698" spans="1:8" x14ac:dyDescent="0.25">
      <c r="B698" s="185"/>
      <c r="C698" s="185"/>
      <c r="D698" s="185">
        <v>363</v>
      </c>
      <c r="E698" s="185" t="s">
        <v>82</v>
      </c>
      <c r="F698" s="57"/>
      <c r="G698" s="57">
        <v>1000</v>
      </c>
      <c r="H698" s="57">
        <f t="shared" si="210"/>
        <v>1000</v>
      </c>
    </row>
    <row r="699" spans="1:8" x14ac:dyDescent="0.25">
      <c r="B699" s="301" t="s">
        <v>324</v>
      </c>
      <c r="C699" s="301"/>
      <c r="D699" s="301"/>
      <c r="E699" s="301"/>
      <c r="F699" s="253">
        <f>F703</f>
        <v>5000</v>
      </c>
      <c r="G699" s="253">
        <f t="shared" ref="G699:H699" si="211">G703</f>
        <v>3000</v>
      </c>
      <c r="H699" s="253">
        <f t="shared" si="211"/>
        <v>8000</v>
      </c>
    </row>
    <row r="700" spans="1:8" s="73" customFormat="1" ht="24.75" customHeight="1" x14ac:dyDescent="0.25">
      <c r="B700" s="198" t="s">
        <v>323</v>
      </c>
      <c r="C700" s="198"/>
      <c r="D700" s="198"/>
      <c r="E700" s="198"/>
      <c r="F700" s="199">
        <f>F699</f>
        <v>5000</v>
      </c>
      <c r="G700" s="199">
        <f t="shared" ref="G700:H700" si="212">G699</f>
        <v>3000</v>
      </c>
      <c r="H700" s="199">
        <f t="shared" si="212"/>
        <v>8000</v>
      </c>
    </row>
    <row r="701" spans="1:8" s="73" customFormat="1" ht="15" customHeight="1" x14ac:dyDescent="0.25">
      <c r="B701" s="226" t="s">
        <v>208</v>
      </c>
      <c r="C701" s="226"/>
      <c r="D701" s="226"/>
      <c r="E701" s="226"/>
      <c r="F701" s="286"/>
      <c r="G701" s="285"/>
      <c r="H701" s="261">
        <v>8000</v>
      </c>
    </row>
    <row r="702" spans="1:8" x14ac:dyDescent="0.25">
      <c r="B702" s="226" t="s">
        <v>189</v>
      </c>
      <c r="C702" s="226"/>
      <c r="D702" s="226"/>
      <c r="E702" s="226"/>
      <c r="F702" s="180">
        <v>5000</v>
      </c>
      <c r="G702" s="181"/>
      <c r="H702" s="180"/>
    </row>
    <row r="703" spans="1:8" x14ac:dyDescent="0.25">
      <c r="B703" s="182">
        <v>3</v>
      </c>
      <c r="C703" s="182"/>
      <c r="D703" s="182"/>
      <c r="E703" s="182" t="s">
        <v>190</v>
      </c>
      <c r="F703" s="53">
        <f>F704</f>
        <v>5000</v>
      </c>
      <c r="G703" s="183">
        <f t="shared" ref="G703:H703" si="213">G704</f>
        <v>3000</v>
      </c>
      <c r="H703" s="183">
        <f t="shared" si="213"/>
        <v>8000</v>
      </c>
    </row>
    <row r="704" spans="1:8" x14ac:dyDescent="0.25">
      <c r="B704" s="182"/>
      <c r="C704" s="182">
        <v>38</v>
      </c>
      <c r="D704" s="182"/>
      <c r="E704" s="182" t="s">
        <v>85</v>
      </c>
      <c r="F704" s="183">
        <f>F705</f>
        <v>5000</v>
      </c>
      <c r="G704" s="183">
        <f>G705</f>
        <v>3000</v>
      </c>
      <c r="H704" s="183">
        <f t="shared" ref="H704:H705" si="214">F704+G704</f>
        <v>8000</v>
      </c>
    </row>
    <row r="705" spans="2:8" x14ac:dyDescent="0.25">
      <c r="B705" s="185"/>
      <c r="C705" s="185"/>
      <c r="D705" s="185">
        <v>381</v>
      </c>
      <c r="E705" s="185" t="s">
        <v>86</v>
      </c>
      <c r="F705" s="186">
        <v>5000</v>
      </c>
      <c r="G705" s="186">
        <v>3000</v>
      </c>
      <c r="H705" s="186">
        <f t="shared" si="214"/>
        <v>8000</v>
      </c>
    </row>
    <row r="706" spans="2:8" ht="16.5" customHeight="1" x14ac:dyDescent="0.25">
      <c r="B706" s="287"/>
      <c r="C706" s="287"/>
      <c r="D706" s="287"/>
      <c r="E706" s="287"/>
      <c r="F706" s="70"/>
      <c r="G706" s="70"/>
      <c r="H706" s="70"/>
    </row>
    <row r="707" spans="2:8" x14ac:dyDescent="0.25">
      <c r="B707" s="287"/>
      <c r="C707" s="287"/>
      <c r="D707" s="287"/>
      <c r="E707" s="287"/>
      <c r="F707" s="70"/>
      <c r="G707" s="70"/>
      <c r="H707" s="70"/>
    </row>
    <row r="708" spans="2:8" x14ac:dyDescent="0.25">
      <c r="B708" s="153" t="s">
        <v>325</v>
      </c>
      <c r="C708" s="153"/>
      <c r="D708" s="153"/>
      <c r="E708" s="153"/>
      <c r="F708" s="153"/>
      <c r="G708" s="153"/>
      <c r="H708" s="153"/>
    </row>
    <row r="709" spans="2:8" ht="15.75" customHeight="1" x14ac:dyDescent="0.25">
      <c r="B709" s="288"/>
      <c r="C709" s="288"/>
      <c r="D709" s="288"/>
      <c r="E709" s="288"/>
      <c r="F709" s="288"/>
      <c r="G709" s="288"/>
      <c r="H709" s="288"/>
    </row>
    <row r="710" spans="2:8" ht="30" customHeight="1" x14ac:dyDescent="0.25">
      <c r="B710" s="289" t="s">
        <v>326</v>
      </c>
      <c r="C710" s="289"/>
      <c r="D710" s="289"/>
      <c r="E710" s="289"/>
      <c r="F710" s="289"/>
      <c r="G710" s="289"/>
      <c r="H710" s="289"/>
    </row>
    <row r="711" spans="2:8" x14ac:dyDescent="0.25">
      <c r="B711"/>
      <c r="C711"/>
      <c r="D711"/>
      <c r="E711"/>
      <c r="F711"/>
      <c r="G711"/>
      <c r="H711"/>
    </row>
    <row r="712" spans="2:8" x14ac:dyDescent="0.25">
      <c r="B712" s="290" t="s">
        <v>327</v>
      </c>
      <c r="C712" s="290"/>
      <c r="D712" s="290"/>
      <c r="E712" s="290"/>
      <c r="F712" s="290"/>
      <c r="G712" s="290"/>
      <c r="H712" s="290"/>
    </row>
    <row r="713" spans="2:8" x14ac:dyDescent="0.25">
      <c r="B713" s="291"/>
      <c r="C713" s="291"/>
      <c r="D713" s="291"/>
      <c r="E713" s="291"/>
      <c r="F713" s="291"/>
      <c r="G713" s="291"/>
      <c r="H713" s="291"/>
    </row>
    <row r="714" spans="2:8" x14ac:dyDescent="0.25">
      <c r="B714" s="153" t="s">
        <v>328</v>
      </c>
      <c r="C714" s="153"/>
      <c r="D714" s="153"/>
      <c r="E714" s="153"/>
      <c r="F714" s="153"/>
      <c r="G714" s="153"/>
      <c r="H714" s="153"/>
    </row>
    <row r="715" spans="2:8" x14ac:dyDescent="0.25">
      <c r="B715"/>
      <c r="C715"/>
      <c r="D715"/>
      <c r="E715"/>
      <c r="F715"/>
      <c r="G715"/>
      <c r="H715" s="292"/>
    </row>
    <row r="716" spans="2:8" s="29" customFormat="1" ht="27" customHeight="1" x14ac:dyDescent="0.25">
      <c r="B716" s="293" t="s">
        <v>329</v>
      </c>
      <c r="C716" s="293"/>
      <c r="D716" s="293"/>
      <c r="E716" s="293"/>
      <c r="F716" s="293"/>
      <c r="G716" s="293"/>
      <c r="H716" s="293"/>
    </row>
    <row r="717" spans="2:8" x14ac:dyDescent="0.25">
      <c r="B717"/>
      <c r="C717"/>
      <c r="D717"/>
      <c r="E717" s="89"/>
      <c r="F717"/>
      <c r="G717"/>
      <c r="H717" s="292"/>
    </row>
    <row r="718" spans="2:8" x14ac:dyDescent="0.25">
      <c r="B718" s="153" t="s">
        <v>330</v>
      </c>
      <c r="C718" s="153"/>
      <c r="D718" s="153"/>
      <c r="E718" s="153"/>
      <c r="F718" s="153"/>
      <c r="G718" s="153"/>
      <c r="H718" s="153"/>
    </row>
    <row r="719" spans="2:8" x14ac:dyDescent="0.25">
      <c r="B719" s="153" t="s">
        <v>331</v>
      </c>
      <c r="C719" s="153"/>
      <c r="D719" s="153"/>
      <c r="E719" s="153"/>
      <c r="F719" s="153"/>
      <c r="G719" s="153"/>
      <c r="H719" s="153"/>
    </row>
    <row r="720" spans="2:8" s="1" customFormat="1" x14ac:dyDescent="0.25">
      <c r="F720" s="294"/>
      <c r="G720" s="294"/>
      <c r="H720" s="295"/>
    </row>
    <row r="721" spans="1:8" s="1" customFormat="1" x14ac:dyDescent="0.25">
      <c r="B721" s="1" t="s">
        <v>332</v>
      </c>
      <c r="F721" s="294"/>
      <c r="G721" s="294"/>
      <c r="H721" s="295"/>
    </row>
    <row r="722" spans="1:8" s="1" customFormat="1" x14ac:dyDescent="0.25">
      <c r="B722" s="1" t="s">
        <v>333</v>
      </c>
      <c r="F722" s="294"/>
      <c r="G722" s="294"/>
      <c r="H722" s="295"/>
    </row>
    <row r="723" spans="1:8" s="12" customFormat="1" x14ac:dyDescent="0.25">
      <c r="A723" s="296"/>
      <c r="B723" s="297" t="s">
        <v>334</v>
      </c>
      <c r="C723" s="297"/>
      <c r="D723" s="297"/>
      <c r="E723" s="297"/>
      <c r="H723" s="298"/>
    </row>
    <row r="724" spans="1:8" x14ac:dyDescent="0.25">
      <c r="A724" s="73"/>
      <c r="B724" s="30"/>
      <c r="C724" s="30"/>
      <c r="D724" s="30"/>
      <c r="E724" s="30"/>
      <c r="G724" s="28" t="s">
        <v>335</v>
      </c>
      <c r="H724" s="299"/>
    </row>
    <row r="725" spans="1:8" x14ac:dyDescent="0.25">
      <c r="G725" s="28" t="s">
        <v>336</v>
      </c>
      <c r="H725" s="300"/>
    </row>
    <row r="726" spans="1:8" x14ac:dyDescent="0.25">
      <c r="B726"/>
      <c r="C726"/>
      <c r="D726"/>
      <c r="E726"/>
      <c r="F726"/>
      <c r="G726"/>
      <c r="H726"/>
    </row>
    <row r="727" spans="1:8" x14ac:dyDescent="0.25">
      <c r="B727"/>
      <c r="C727"/>
      <c r="D727"/>
      <c r="E727"/>
      <c r="F727"/>
      <c r="G727"/>
      <c r="H727"/>
    </row>
    <row r="728" spans="1:8" x14ac:dyDescent="0.25">
      <c r="B728"/>
      <c r="C728"/>
      <c r="D728"/>
      <c r="E728"/>
      <c r="F728"/>
      <c r="G728"/>
      <c r="H728"/>
    </row>
    <row r="729" spans="1:8" x14ac:dyDescent="0.25">
      <c r="B729"/>
      <c r="C729"/>
      <c r="D729"/>
      <c r="E729"/>
      <c r="F729"/>
      <c r="G729"/>
      <c r="H729"/>
    </row>
    <row r="730" spans="1:8" x14ac:dyDescent="0.25">
      <c r="B730"/>
      <c r="C730"/>
      <c r="D730"/>
      <c r="E730"/>
      <c r="F730"/>
      <c r="G730"/>
      <c r="H730"/>
    </row>
    <row r="731" spans="1:8" x14ac:dyDescent="0.25">
      <c r="B731"/>
      <c r="C731"/>
      <c r="D731"/>
      <c r="E731"/>
      <c r="F731"/>
      <c r="G731"/>
      <c r="H731"/>
    </row>
    <row r="732" spans="1:8" x14ac:dyDescent="0.25">
      <c r="B732"/>
      <c r="C732"/>
      <c r="D732"/>
      <c r="E732"/>
      <c r="F732"/>
      <c r="G732"/>
      <c r="H732"/>
    </row>
    <row r="733" spans="1:8" x14ac:dyDescent="0.25">
      <c r="B733"/>
      <c r="C733"/>
      <c r="D733"/>
      <c r="E733"/>
      <c r="F733"/>
      <c r="G733"/>
      <c r="H733"/>
    </row>
    <row r="734" spans="1:8" x14ac:dyDescent="0.25">
      <c r="B734"/>
      <c r="C734"/>
      <c r="D734"/>
      <c r="E734"/>
      <c r="F734"/>
      <c r="G734"/>
      <c r="H734"/>
    </row>
    <row r="735" spans="1:8" x14ac:dyDescent="0.25">
      <c r="B735"/>
      <c r="C735"/>
      <c r="D735"/>
      <c r="E735"/>
      <c r="F735"/>
      <c r="G735"/>
      <c r="H735"/>
    </row>
    <row r="736" spans="1:8" x14ac:dyDescent="0.25">
      <c r="B736"/>
      <c r="C736"/>
      <c r="D736"/>
      <c r="E736"/>
      <c r="F736"/>
      <c r="G736"/>
      <c r="H736"/>
    </row>
    <row r="737" spans="2:8" x14ac:dyDescent="0.25">
      <c r="B737"/>
      <c r="C737"/>
      <c r="D737"/>
      <c r="E737"/>
      <c r="F737"/>
      <c r="G737"/>
      <c r="H737"/>
    </row>
    <row r="738" spans="2:8" x14ac:dyDescent="0.25">
      <c r="B738"/>
      <c r="C738"/>
      <c r="D738"/>
      <c r="E738"/>
      <c r="F738"/>
      <c r="G738"/>
      <c r="H738"/>
    </row>
    <row r="739" spans="2:8" x14ac:dyDescent="0.25">
      <c r="B739"/>
      <c r="C739"/>
      <c r="D739"/>
      <c r="E739"/>
      <c r="F739"/>
      <c r="G739"/>
      <c r="H739"/>
    </row>
    <row r="740" spans="2:8" x14ac:dyDescent="0.25">
      <c r="B740"/>
      <c r="C740"/>
      <c r="D740"/>
      <c r="E740"/>
      <c r="F740"/>
      <c r="G740"/>
      <c r="H740"/>
    </row>
    <row r="741" spans="2:8" x14ac:dyDescent="0.25">
      <c r="B741"/>
      <c r="C741"/>
      <c r="D741"/>
      <c r="E741"/>
      <c r="F741"/>
      <c r="G741"/>
      <c r="H741"/>
    </row>
    <row r="742" spans="2:8" x14ac:dyDescent="0.25">
      <c r="B742"/>
      <c r="C742"/>
      <c r="D742"/>
      <c r="E742"/>
      <c r="F742"/>
      <c r="G742"/>
      <c r="H742"/>
    </row>
    <row r="743" spans="2:8" x14ac:dyDescent="0.25">
      <c r="B743"/>
      <c r="C743"/>
      <c r="D743"/>
      <c r="E743"/>
      <c r="F743"/>
      <c r="G743"/>
      <c r="H743"/>
    </row>
    <row r="744" spans="2:8" x14ac:dyDescent="0.25">
      <c r="B744"/>
      <c r="C744"/>
      <c r="D744"/>
      <c r="E744"/>
      <c r="F744"/>
      <c r="G744"/>
      <c r="H744"/>
    </row>
    <row r="745" spans="2:8" x14ac:dyDescent="0.25">
      <c r="B745"/>
      <c r="C745"/>
      <c r="D745"/>
      <c r="E745"/>
      <c r="F745"/>
      <c r="G745"/>
      <c r="H745"/>
    </row>
    <row r="746" spans="2:8" x14ac:dyDescent="0.25">
      <c r="B746"/>
      <c r="C746"/>
      <c r="D746"/>
      <c r="E746"/>
      <c r="F746"/>
      <c r="G746"/>
      <c r="H746"/>
    </row>
    <row r="747" spans="2:8" x14ac:dyDescent="0.25">
      <c r="B747"/>
      <c r="C747"/>
      <c r="D747"/>
      <c r="E747"/>
      <c r="F747"/>
      <c r="G747"/>
      <c r="H747"/>
    </row>
  </sheetData>
  <mergeCells count="342">
    <mergeCell ref="B714:H714"/>
    <mergeCell ref="B716:H716"/>
    <mergeCell ref="B718:H718"/>
    <mergeCell ref="B719:H719"/>
    <mergeCell ref="B700:E700"/>
    <mergeCell ref="B701:E701"/>
    <mergeCell ref="B702:E702"/>
    <mergeCell ref="B708:H708"/>
    <mergeCell ref="B710:H710"/>
    <mergeCell ref="B712:H712"/>
    <mergeCell ref="B689:E689"/>
    <mergeCell ref="B690:E690"/>
    <mergeCell ref="B691:E691"/>
    <mergeCell ref="B692:E692"/>
    <mergeCell ref="B693:E693"/>
    <mergeCell ref="B699:E699"/>
    <mergeCell ref="B677:E677"/>
    <mergeCell ref="B678:E678"/>
    <mergeCell ref="B679:E679"/>
    <mergeCell ref="B683:E683"/>
    <mergeCell ref="B684:E684"/>
    <mergeCell ref="B685:E685"/>
    <mergeCell ref="B665:E665"/>
    <mergeCell ref="B669:E669"/>
    <mergeCell ref="B670:E670"/>
    <mergeCell ref="B671:E671"/>
    <mergeCell ref="B672:E672"/>
    <mergeCell ref="B676:E676"/>
    <mergeCell ref="B656:E656"/>
    <mergeCell ref="B657:E657"/>
    <mergeCell ref="B658:E658"/>
    <mergeCell ref="B659:E659"/>
    <mergeCell ref="B663:E663"/>
    <mergeCell ref="B664:E664"/>
    <mergeCell ref="B640:E640"/>
    <mergeCell ref="B641:E641"/>
    <mergeCell ref="B642:E642"/>
    <mergeCell ref="B646:E646"/>
    <mergeCell ref="B647:E647"/>
    <mergeCell ref="B648:E648"/>
    <mergeCell ref="B631:E631"/>
    <mergeCell ref="B632:E632"/>
    <mergeCell ref="B633:E633"/>
    <mergeCell ref="B634:E634"/>
    <mergeCell ref="B635:E635"/>
    <mergeCell ref="B636:E636"/>
    <mergeCell ref="B617:E617"/>
    <mergeCell ref="B623:E623"/>
    <mergeCell ref="B624:E624"/>
    <mergeCell ref="B625:E625"/>
    <mergeCell ref="B626:E626"/>
    <mergeCell ref="B627:E627"/>
    <mergeCell ref="B594:E594"/>
    <mergeCell ref="B595:E595"/>
    <mergeCell ref="B613:E613"/>
    <mergeCell ref="B614:E614"/>
    <mergeCell ref="B615:E615"/>
    <mergeCell ref="B616:E616"/>
    <mergeCell ref="B588:E588"/>
    <mergeCell ref="B589:E589"/>
    <mergeCell ref="B590:E590"/>
    <mergeCell ref="B591:E591"/>
    <mergeCell ref="B592:E592"/>
    <mergeCell ref="B593:E593"/>
    <mergeCell ref="B578:E578"/>
    <mergeCell ref="B579:E579"/>
    <mergeCell ref="B580:E580"/>
    <mergeCell ref="B581:E581"/>
    <mergeCell ref="B582:E582"/>
    <mergeCell ref="B587:E587"/>
    <mergeCell ref="B560:E560"/>
    <mergeCell ref="B561:E561"/>
    <mergeCell ref="B568:E568"/>
    <mergeCell ref="B569:E569"/>
    <mergeCell ref="B570:E570"/>
    <mergeCell ref="B571:E571"/>
    <mergeCell ref="B550:E550"/>
    <mergeCell ref="B551:E551"/>
    <mergeCell ref="B552:E552"/>
    <mergeCell ref="B553:E553"/>
    <mergeCell ref="B558:E558"/>
    <mergeCell ref="B559:E559"/>
    <mergeCell ref="B536:E536"/>
    <mergeCell ref="B537:E537"/>
    <mergeCell ref="B541:E541"/>
    <mergeCell ref="B542:E542"/>
    <mergeCell ref="B543:E543"/>
    <mergeCell ref="B549:E549"/>
    <mergeCell ref="B524:E524"/>
    <mergeCell ref="B525:E525"/>
    <mergeCell ref="B529:E529"/>
    <mergeCell ref="B530:E530"/>
    <mergeCell ref="B531:E531"/>
    <mergeCell ref="B535:E535"/>
    <mergeCell ref="B512:E512"/>
    <mergeCell ref="B513:E513"/>
    <mergeCell ref="B514:E514"/>
    <mergeCell ref="B521:E521"/>
    <mergeCell ref="B522:E522"/>
    <mergeCell ref="B523:E523"/>
    <mergeCell ref="B499:E499"/>
    <mergeCell ref="B500:E500"/>
    <mergeCell ref="B501:E501"/>
    <mergeCell ref="B502:E502"/>
    <mergeCell ref="B510:E510"/>
    <mergeCell ref="B511:E511"/>
    <mergeCell ref="B487:E487"/>
    <mergeCell ref="B488:E488"/>
    <mergeCell ref="B489:E489"/>
    <mergeCell ref="B490:E490"/>
    <mergeCell ref="B491:E491"/>
    <mergeCell ref="B498:E498"/>
    <mergeCell ref="B471:E471"/>
    <mergeCell ref="B472:E472"/>
    <mergeCell ref="B480:E480"/>
    <mergeCell ref="B481:E481"/>
    <mergeCell ref="B482:E482"/>
    <mergeCell ref="B483:E483"/>
    <mergeCell ref="B462:E462"/>
    <mergeCell ref="B463:E463"/>
    <mergeCell ref="B464:E464"/>
    <mergeCell ref="B465:E465"/>
    <mergeCell ref="B469:E469"/>
    <mergeCell ref="B470:E470"/>
    <mergeCell ref="B446:E446"/>
    <mergeCell ref="B447:E447"/>
    <mergeCell ref="B455:E455"/>
    <mergeCell ref="B456:E456"/>
    <mergeCell ref="B457:E457"/>
    <mergeCell ref="B458:E458"/>
    <mergeCell ref="B434:E434"/>
    <mergeCell ref="B435:E435"/>
    <mergeCell ref="B439:E439"/>
    <mergeCell ref="B440:E440"/>
    <mergeCell ref="B441:E441"/>
    <mergeCell ref="B445:E445"/>
    <mergeCell ref="B425:E425"/>
    <mergeCell ref="B426:E426"/>
    <mergeCell ref="B427:E427"/>
    <mergeCell ref="B428:E428"/>
    <mergeCell ref="B432:E432"/>
    <mergeCell ref="B433:E433"/>
    <mergeCell ref="B413:E413"/>
    <mergeCell ref="B414:E414"/>
    <mergeCell ref="B415:E415"/>
    <mergeCell ref="B419:E419"/>
    <mergeCell ref="B420:E420"/>
    <mergeCell ref="B421:E421"/>
    <mergeCell ref="B399:E399"/>
    <mergeCell ref="B400:E400"/>
    <mergeCell ref="B405:E405"/>
    <mergeCell ref="B406:E406"/>
    <mergeCell ref="B407:E407"/>
    <mergeCell ref="B408:E408"/>
    <mergeCell ref="B387:E387"/>
    <mergeCell ref="B391:E391"/>
    <mergeCell ref="B392:E392"/>
    <mergeCell ref="B393:E393"/>
    <mergeCell ref="B397:E397"/>
    <mergeCell ref="B398:E398"/>
    <mergeCell ref="B373:E373"/>
    <mergeCell ref="B374:E374"/>
    <mergeCell ref="B383:E383"/>
    <mergeCell ref="B384:E384"/>
    <mergeCell ref="B385:E385"/>
    <mergeCell ref="B386:E386"/>
    <mergeCell ref="B362:E362"/>
    <mergeCell ref="B363:E363"/>
    <mergeCell ref="B364:E364"/>
    <mergeCell ref="B365:E365"/>
    <mergeCell ref="B371:E371"/>
    <mergeCell ref="B372:E372"/>
    <mergeCell ref="B351:E351"/>
    <mergeCell ref="B352:E352"/>
    <mergeCell ref="B353:E353"/>
    <mergeCell ref="B354:E354"/>
    <mergeCell ref="B360:E360"/>
    <mergeCell ref="B361:E361"/>
    <mergeCell ref="B339:E339"/>
    <mergeCell ref="B340:E340"/>
    <mergeCell ref="B344:E344"/>
    <mergeCell ref="B345:E345"/>
    <mergeCell ref="B346:E346"/>
    <mergeCell ref="B350:E350"/>
    <mergeCell ref="B330:E330"/>
    <mergeCell ref="B331:E331"/>
    <mergeCell ref="B332:E332"/>
    <mergeCell ref="B333:E333"/>
    <mergeCell ref="B334:E334"/>
    <mergeCell ref="B338:E338"/>
    <mergeCell ref="B318:E318"/>
    <mergeCell ref="B319:E319"/>
    <mergeCell ref="B320:E320"/>
    <mergeCell ref="B324:E324"/>
    <mergeCell ref="B325:E325"/>
    <mergeCell ref="B326:E326"/>
    <mergeCell ref="B303:E303"/>
    <mergeCell ref="B304:E304"/>
    <mergeCell ref="B305:E305"/>
    <mergeCell ref="B312:E312"/>
    <mergeCell ref="B313:E313"/>
    <mergeCell ref="B314:E314"/>
    <mergeCell ref="B289:E289"/>
    <mergeCell ref="B290:E290"/>
    <mergeCell ref="B296:E296"/>
    <mergeCell ref="B297:E297"/>
    <mergeCell ref="B298:E298"/>
    <mergeCell ref="B302:E302"/>
    <mergeCell ref="B275:E275"/>
    <mergeCell ref="B276:E276"/>
    <mergeCell ref="B277:E277"/>
    <mergeCell ref="B286:E286"/>
    <mergeCell ref="B287:E287"/>
    <mergeCell ref="B288:E288"/>
    <mergeCell ref="B260:E260"/>
    <mergeCell ref="B264:E264"/>
    <mergeCell ref="B265:E265"/>
    <mergeCell ref="B266:E266"/>
    <mergeCell ref="B273:E273"/>
    <mergeCell ref="B274:E274"/>
    <mergeCell ref="B247:E247"/>
    <mergeCell ref="B252:E252"/>
    <mergeCell ref="B253:E253"/>
    <mergeCell ref="B254:E254"/>
    <mergeCell ref="B258:E258"/>
    <mergeCell ref="B259:E259"/>
    <mergeCell ref="B235:E235"/>
    <mergeCell ref="B236:E236"/>
    <mergeCell ref="B237:E237"/>
    <mergeCell ref="B238:E238"/>
    <mergeCell ref="B245:E245"/>
    <mergeCell ref="B246:E246"/>
    <mergeCell ref="B201:E201"/>
    <mergeCell ref="B202:E202"/>
    <mergeCell ref="B226:E226"/>
    <mergeCell ref="B227:E227"/>
    <mergeCell ref="B228:E228"/>
    <mergeCell ref="B229:E229"/>
    <mergeCell ref="B186:E186"/>
    <mergeCell ref="B196:E196"/>
    <mergeCell ref="B197:E197"/>
    <mergeCell ref="B198:E198"/>
    <mergeCell ref="B199:E199"/>
    <mergeCell ref="B200:E200"/>
    <mergeCell ref="B180:E180"/>
    <mergeCell ref="B181:E181"/>
    <mergeCell ref="B182:E182"/>
    <mergeCell ref="B183:E183"/>
    <mergeCell ref="B184:E184"/>
    <mergeCell ref="B185:E185"/>
    <mergeCell ref="B167:E167"/>
    <mergeCell ref="B169:H169"/>
    <mergeCell ref="B171:H171"/>
    <mergeCell ref="B173:H173"/>
    <mergeCell ref="B175:E175"/>
    <mergeCell ref="F175:F178"/>
    <mergeCell ref="G175:G178"/>
    <mergeCell ref="H175:H178"/>
    <mergeCell ref="C176:E176"/>
    <mergeCell ref="D177:E177"/>
    <mergeCell ref="B161:E161"/>
    <mergeCell ref="B162:E162"/>
    <mergeCell ref="B163:E163"/>
    <mergeCell ref="B164:E164"/>
    <mergeCell ref="B165:E165"/>
    <mergeCell ref="B166:E166"/>
    <mergeCell ref="B155:E155"/>
    <mergeCell ref="B156:E156"/>
    <mergeCell ref="B157:E157"/>
    <mergeCell ref="B158:E158"/>
    <mergeCell ref="B159:E159"/>
    <mergeCell ref="B160:E160"/>
    <mergeCell ref="B149:E149"/>
    <mergeCell ref="B150:E150"/>
    <mergeCell ref="B151:E151"/>
    <mergeCell ref="B152:E152"/>
    <mergeCell ref="B153:E153"/>
    <mergeCell ref="B154:E154"/>
    <mergeCell ref="B143:E143"/>
    <mergeCell ref="B144:E144"/>
    <mergeCell ref="B145:E145"/>
    <mergeCell ref="B146:E146"/>
    <mergeCell ref="B147:E147"/>
    <mergeCell ref="B148:E148"/>
    <mergeCell ref="B137:E137"/>
    <mergeCell ref="B138:E138"/>
    <mergeCell ref="B139:E139"/>
    <mergeCell ref="B140:E140"/>
    <mergeCell ref="B141:E141"/>
    <mergeCell ref="B142:E142"/>
    <mergeCell ref="G129:G132"/>
    <mergeCell ref="H129:H132"/>
    <mergeCell ref="B133:E133"/>
    <mergeCell ref="B134:E134"/>
    <mergeCell ref="B135:E135"/>
    <mergeCell ref="B136:E136"/>
    <mergeCell ref="A124:D124"/>
    <mergeCell ref="A125:D125"/>
    <mergeCell ref="A127:E127"/>
    <mergeCell ref="A129:A132"/>
    <mergeCell ref="B129:E132"/>
    <mergeCell ref="F129:F132"/>
    <mergeCell ref="A118:D118"/>
    <mergeCell ref="A119:D119"/>
    <mergeCell ref="A120:D120"/>
    <mergeCell ref="A121:D121"/>
    <mergeCell ref="A122:D122"/>
    <mergeCell ref="A123:D123"/>
    <mergeCell ref="C39:E39"/>
    <mergeCell ref="D40:E40"/>
    <mergeCell ref="B103:E103"/>
    <mergeCell ref="A114:E114"/>
    <mergeCell ref="A116:D116"/>
    <mergeCell ref="A117:D117"/>
    <mergeCell ref="A28:E28"/>
    <mergeCell ref="A30:H30"/>
    <mergeCell ref="B32:H32"/>
    <mergeCell ref="B34:H34"/>
    <mergeCell ref="B36:E36"/>
    <mergeCell ref="A38:A42"/>
    <mergeCell ref="B38:E38"/>
    <mergeCell ref="F38:F41"/>
    <mergeCell ref="G38:G41"/>
    <mergeCell ref="H38:H41"/>
    <mergeCell ref="A20:E20"/>
    <mergeCell ref="A21:E21"/>
    <mergeCell ref="B23:E23"/>
    <mergeCell ref="A25:E25"/>
    <mergeCell ref="A26:E26"/>
    <mergeCell ref="A27:E27"/>
    <mergeCell ref="A14:E14"/>
    <mergeCell ref="A15:E15"/>
    <mergeCell ref="A16:E16"/>
    <mergeCell ref="A17:E17"/>
    <mergeCell ref="A18:E18"/>
    <mergeCell ref="A19:E19"/>
    <mergeCell ref="B1:H1"/>
    <mergeCell ref="B3:H3"/>
    <mergeCell ref="B4:H4"/>
    <mergeCell ref="B6:H6"/>
    <mergeCell ref="B8:H8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Novo Virje</dc:creator>
  <cp:lastModifiedBy>Opcina Novo Virje</cp:lastModifiedBy>
  <dcterms:created xsi:type="dcterms:W3CDTF">2022-11-03T08:51:30Z</dcterms:created>
  <dcterms:modified xsi:type="dcterms:W3CDTF">2022-11-03T08:56:14Z</dcterms:modified>
</cp:coreProperties>
</file>