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Općina Novo Virje\PRORAČUN\PRORAČUN 2023\Izmjene proračuna\"/>
    </mc:Choice>
  </mc:AlternateContent>
  <bookViews>
    <workbookView xWindow="0" yWindow="0" windowWidth="28800" windowHeight="11730" activeTab="1"/>
  </bookViews>
  <sheets>
    <sheet name="Proračun 2023" sheetId="12" r:id="rId1"/>
    <sheet name="posebni dio" sheetId="13" r:id="rId2"/>
    <sheet name="I. Izmjene" sheetId="8" state="hidden" r:id="rId3"/>
    <sheet name="II. Izmjene" sheetId="9" state="hidden" r:id="rId4"/>
  </sheets>
  <calcPr calcId="162913"/>
</workbook>
</file>

<file path=xl/calcChain.xml><?xml version="1.0" encoding="utf-8"?>
<calcChain xmlns="http://schemas.openxmlformats.org/spreadsheetml/2006/main">
  <c r="G33" i="12" l="1"/>
  <c r="F103" i="12" l="1"/>
  <c r="F71" i="12"/>
  <c r="F78" i="12" l="1"/>
  <c r="F76" i="12"/>
  <c r="F75" i="12"/>
  <c r="F73" i="12"/>
  <c r="H267" i="13"/>
  <c r="H266" i="13" s="1"/>
  <c r="H262" i="13" s="1"/>
  <c r="H263" i="13" s="1"/>
  <c r="G266" i="13"/>
  <c r="G262" i="13" s="1"/>
  <c r="G263" i="13" s="1"/>
  <c r="F266" i="13"/>
  <c r="F262" i="13" s="1"/>
  <c r="F263" i="13" l="1"/>
  <c r="F264" i="13"/>
  <c r="H481" i="13"/>
  <c r="H480" i="13" s="1"/>
  <c r="H476" i="13" s="1"/>
  <c r="H477" i="13" s="1"/>
  <c r="G480" i="13"/>
  <c r="G476" i="13" s="1"/>
  <c r="F480" i="13"/>
  <c r="F476" i="13" s="1"/>
  <c r="G477" i="13" l="1"/>
  <c r="F477" i="13"/>
  <c r="H174" i="13" l="1"/>
  <c r="H173" i="13" s="1"/>
  <c r="H169" i="13" s="1"/>
  <c r="H170" i="13" s="1"/>
  <c r="G173" i="13"/>
  <c r="G169" i="13" s="1"/>
  <c r="G170" i="13" s="1"/>
  <c r="F173" i="13"/>
  <c r="F169" i="13" s="1"/>
  <c r="H337" i="13"/>
  <c r="H336" i="13" s="1"/>
  <c r="G336" i="13"/>
  <c r="F336" i="13"/>
  <c r="H335" i="13"/>
  <c r="H334" i="13" s="1"/>
  <c r="G334" i="13"/>
  <c r="F334" i="13"/>
  <c r="F330" i="13" l="1"/>
  <c r="F331" i="13" s="1"/>
  <c r="F172" i="13"/>
  <c r="F170" i="13"/>
  <c r="G330" i="13"/>
  <c r="H330" i="13"/>
  <c r="F55" i="12"/>
  <c r="F50" i="12" s="1"/>
  <c r="G331" i="13" l="1"/>
  <c r="H331" i="13"/>
  <c r="G118" i="12"/>
  <c r="G116" i="12"/>
  <c r="G112" i="12"/>
  <c r="G110" i="12"/>
  <c r="G103" i="12"/>
  <c r="G79" i="12"/>
  <c r="G78" i="12"/>
  <c r="G76" i="12"/>
  <c r="G75" i="12"/>
  <c r="G74" i="12"/>
  <c r="G73" i="12"/>
  <c r="G72" i="12"/>
  <c r="G71" i="12"/>
  <c r="G70" i="12"/>
  <c r="G68" i="12"/>
  <c r="G67" i="12"/>
  <c r="G64" i="12"/>
  <c r="G63" i="12"/>
  <c r="G62" i="12"/>
  <c r="G61" i="12"/>
  <c r="G60" i="12"/>
  <c r="G59" i="12"/>
  <c r="G58" i="12"/>
  <c r="G57" i="12"/>
  <c r="G56" i="12"/>
  <c r="G55" i="12"/>
  <c r="G53" i="12"/>
  <c r="G52" i="12"/>
  <c r="G51" i="12"/>
  <c r="G89" i="12"/>
  <c r="G88" i="12" s="1"/>
  <c r="G85" i="12"/>
  <c r="H281" i="13"/>
  <c r="H475" i="13"/>
  <c r="H469" i="13"/>
  <c r="H468" i="13"/>
  <c r="H461" i="13"/>
  <c r="H455" i="13"/>
  <c r="H449" i="13"/>
  <c r="H443" i="13"/>
  <c r="H438" i="13"/>
  <c r="H432" i="13"/>
  <c r="H431" i="13"/>
  <c r="H426" i="13" l="1"/>
  <c r="H420" i="13"/>
  <c r="H412" i="13"/>
  <c r="H406" i="13"/>
  <c r="H399" i="13"/>
  <c r="H393" i="13"/>
  <c r="H392" i="13"/>
  <c r="H385" i="13"/>
  <c r="H383" i="13"/>
  <c r="H382" i="13"/>
  <c r="H381" i="13"/>
  <c r="H380" i="13"/>
  <c r="H369" i="13"/>
  <c r="H362" i="13"/>
  <c r="H354" i="13"/>
  <c r="H349" i="13"/>
  <c r="H344" i="13"/>
  <c r="H329" i="13"/>
  <c r="H327" i="13"/>
  <c r="H321" i="13"/>
  <c r="H319" i="13"/>
  <c r="H313" i="13"/>
  <c r="H311" i="13"/>
  <c r="H304" i="13"/>
  <c r="H302" i="13"/>
  <c r="H296" i="13"/>
  <c r="H290" i="13"/>
  <c r="H288" i="13"/>
  <c r="H276" i="13"/>
  <c r="H274" i="13"/>
  <c r="H261" i="13"/>
  <c r="H255" i="13"/>
  <c r="H249" i="13"/>
  <c r="H243" i="13"/>
  <c r="H237" i="13"/>
  <c r="H232" i="13"/>
  <c r="H226" i="13"/>
  <c r="H220" i="13"/>
  <c r="H214" i="13"/>
  <c r="H209" i="13"/>
  <c r="H202" i="13"/>
  <c r="H200" i="13"/>
  <c r="H194" i="13"/>
  <c r="H188" i="13"/>
  <c r="H182" i="13"/>
  <c r="H168" i="13"/>
  <c r="H162" i="13"/>
  <c r="H161" i="13"/>
  <c r="H154" i="13"/>
  <c r="H149" i="13"/>
  <c r="H144" i="13"/>
  <c r="H137" i="13"/>
  <c r="H132" i="13"/>
  <c r="H127" i="13"/>
  <c r="H126" i="13"/>
  <c r="H120" i="13"/>
  <c r="H115" i="13"/>
  <c r="H114" i="13"/>
  <c r="H107" i="13"/>
  <c r="H106" i="13"/>
  <c r="H97" i="13"/>
  <c r="H92" i="13"/>
  <c r="H87" i="13"/>
  <c r="H82" i="13"/>
  <c r="H80" i="13"/>
  <c r="H74" i="13"/>
  <c r="H72" i="13"/>
  <c r="H66" i="13"/>
  <c r="H59" i="13"/>
  <c r="H53" i="13"/>
  <c r="H47" i="13"/>
  <c r="H45" i="13"/>
  <c r="H44" i="13"/>
  <c r="H43" i="13"/>
  <c r="H34" i="13"/>
  <c r="H28" i="13"/>
  <c r="H22" i="13"/>
  <c r="H21" i="13"/>
  <c r="H20" i="13"/>
  <c r="G187" i="13"/>
  <c r="E88" i="12" l="1"/>
  <c r="E65" i="12" l="1"/>
  <c r="G65" i="12" s="1"/>
  <c r="E54" i="12"/>
  <c r="G54" i="12" s="1"/>
  <c r="F105" i="13" l="1"/>
  <c r="F101" i="13" s="1"/>
  <c r="H474" i="13"/>
  <c r="H470" i="13" s="1"/>
  <c r="H471" i="13" s="1"/>
  <c r="G474" i="13"/>
  <c r="G470" i="13" s="1"/>
  <c r="G471" i="13" s="1"/>
  <c r="F474" i="13"/>
  <c r="F470" i="13" s="1"/>
  <c r="H467" i="13"/>
  <c r="H463" i="13" s="1"/>
  <c r="G467" i="13"/>
  <c r="G463" i="13" s="1"/>
  <c r="F467" i="13"/>
  <c r="H460" i="13"/>
  <c r="H456" i="13" s="1"/>
  <c r="H457" i="13" s="1"/>
  <c r="G460" i="13"/>
  <c r="G456" i="13" s="1"/>
  <c r="G457" i="13" s="1"/>
  <c r="F134" i="12" s="1"/>
  <c r="G134" i="12" s="1"/>
  <c r="F460" i="13"/>
  <c r="F456" i="13" s="1"/>
  <c r="H454" i="13"/>
  <c r="H450" i="13" s="1"/>
  <c r="H451" i="13" s="1"/>
  <c r="G454" i="13"/>
  <c r="G450" i="13" s="1"/>
  <c r="G451" i="13" s="1"/>
  <c r="F454" i="13"/>
  <c r="F450" i="13" s="1"/>
  <c r="F451" i="13" s="1"/>
  <c r="H448" i="13"/>
  <c r="H444" i="13" s="1"/>
  <c r="H445" i="13" s="1"/>
  <c r="G448" i="13"/>
  <c r="G444" i="13" s="1"/>
  <c r="G445" i="13" s="1"/>
  <c r="F448" i="13"/>
  <c r="F444" i="13" s="1"/>
  <c r="H442" i="13"/>
  <c r="H439" i="13" s="1"/>
  <c r="H440" i="13" s="1"/>
  <c r="G442" i="13"/>
  <c r="G439" i="13" s="1"/>
  <c r="G440" i="13" s="1"/>
  <c r="F442" i="13"/>
  <c r="F439" i="13" s="1"/>
  <c r="H437" i="13"/>
  <c r="H433" i="13" s="1"/>
  <c r="H434" i="13" s="1"/>
  <c r="G437" i="13"/>
  <c r="G433" i="13" s="1"/>
  <c r="G434" i="13" s="1"/>
  <c r="F437" i="13"/>
  <c r="F433" i="13" s="1"/>
  <c r="H430" i="13"/>
  <c r="H427" i="13" s="1"/>
  <c r="H428" i="13" s="1"/>
  <c r="G430" i="13"/>
  <c r="G427" i="13" s="1"/>
  <c r="G428" i="13" s="1"/>
  <c r="F430" i="13"/>
  <c r="F427" i="13" s="1"/>
  <c r="H425" i="13"/>
  <c r="H421" i="13" s="1"/>
  <c r="H422" i="13" s="1"/>
  <c r="G425" i="13"/>
  <c r="G421" i="13" s="1"/>
  <c r="G422" i="13" s="1"/>
  <c r="F425" i="13"/>
  <c r="F421" i="13" s="1"/>
  <c r="H419" i="13"/>
  <c r="H415" i="13" s="1"/>
  <c r="H416" i="13" s="1"/>
  <c r="G419" i="13"/>
  <c r="G415" i="13" s="1"/>
  <c r="G416" i="13" s="1"/>
  <c r="F419" i="13"/>
  <c r="F415" i="13" s="1"/>
  <c r="H411" i="13"/>
  <c r="H407" i="13" s="1"/>
  <c r="H408" i="13" s="1"/>
  <c r="G411" i="13"/>
  <c r="G407" i="13" s="1"/>
  <c r="G408" i="13" s="1"/>
  <c r="F411" i="13"/>
  <c r="F407" i="13" s="1"/>
  <c r="H405" i="13"/>
  <c r="H401" i="13" s="1"/>
  <c r="H402" i="13" s="1"/>
  <c r="G405" i="13"/>
  <c r="G401" i="13" s="1"/>
  <c r="G402" i="13" s="1"/>
  <c r="F405" i="13"/>
  <c r="F401" i="13" s="1"/>
  <c r="H398" i="13"/>
  <c r="H394" i="13" s="1"/>
  <c r="H395" i="13" s="1"/>
  <c r="G398" i="13"/>
  <c r="G394" i="13" s="1"/>
  <c r="G395" i="13" s="1"/>
  <c r="F398" i="13"/>
  <c r="F394" i="13" s="1"/>
  <c r="F395" i="13" s="1"/>
  <c r="H391" i="13"/>
  <c r="H387" i="13" s="1"/>
  <c r="H388" i="13" s="1"/>
  <c r="G391" i="13"/>
  <c r="G387" i="13" s="1"/>
  <c r="G388" i="13" s="1"/>
  <c r="F391" i="13"/>
  <c r="F387" i="13" s="1"/>
  <c r="H384" i="13"/>
  <c r="G384" i="13"/>
  <c r="F384" i="13"/>
  <c r="H379" i="13"/>
  <c r="G379" i="13"/>
  <c r="F379" i="13"/>
  <c r="H368" i="13"/>
  <c r="H364" i="13" s="1"/>
  <c r="G368" i="13"/>
  <c r="G364" i="13" s="1"/>
  <c r="F368" i="13"/>
  <c r="F364" i="13" s="1"/>
  <c r="H361" i="13"/>
  <c r="H357" i="13" s="1"/>
  <c r="G361" i="13"/>
  <c r="G357" i="13" s="1"/>
  <c r="F361" i="13"/>
  <c r="F357" i="13" s="1"/>
  <c r="H355" i="13"/>
  <c r="H353" i="13" s="1"/>
  <c r="H350" i="13" s="1"/>
  <c r="H351" i="13" s="1"/>
  <c r="G353" i="13"/>
  <c r="G350" i="13" s="1"/>
  <c r="G351" i="13" s="1"/>
  <c r="F353" i="13"/>
  <c r="F350" i="13" s="1"/>
  <c r="H348" i="13"/>
  <c r="H345" i="13" s="1"/>
  <c r="H346" i="13" s="1"/>
  <c r="G348" i="13"/>
  <c r="G345" i="13" s="1"/>
  <c r="G346" i="13" s="1"/>
  <c r="F348" i="13"/>
  <c r="F345" i="13" s="1"/>
  <c r="H343" i="13"/>
  <c r="H340" i="13" s="1"/>
  <c r="H341" i="13" s="1"/>
  <c r="G343" i="13"/>
  <c r="G340" i="13" s="1"/>
  <c r="G341" i="13" s="1"/>
  <c r="F343" i="13"/>
  <c r="F340" i="13" s="1"/>
  <c r="H328" i="13"/>
  <c r="G328" i="13"/>
  <c r="F328" i="13"/>
  <c r="H326" i="13"/>
  <c r="G326" i="13"/>
  <c r="F326" i="13"/>
  <c r="H320" i="13"/>
  <c r="G320" i="13"/>
  <c r="F320" i="13"/>
  <c r="H318" i="13"/>
  <c r="G318" i="13"/>
  <c r="F318" i="13"/>
  <c r="H312" i="13"/>
  <c r="G312" i="13"/>
  <c r="F312" i="13"/>
  <c r="H310" i="13"/>
  <c r="G310" i="13"/>
  <c r="F310" i="13"/>
  <c r="H303" i="13"/>
  <c r="G303" i="13"/>
  <c r="F303" i="13"/>
  <c r="H301" i="13"/>
  <c r="G301" i="13"/>
  <c r="F301" i="13"/>
  <c r="H295" i="13"/>
  <c r="H291" i="13" s="1"/>
  <c r="F295" i="13"/>
  <c r="F291" i="13" s="1"/>
  <c r="G291" i="13"/>
  <c r="H289" i="13"/>
  <c r="F289" i="13"/>
  <c r="H287" i="13"/>
  <c r="G287" i="13"/>
  <c r="G282" i="13" s="1"/>
  <c r="F287" i="13"/>
  <c r="H280" i="13"/>
  <c r="H277" i="13" s="1"/>
  <c r="H278" i="13" s="1"/>
  <c r="G280" i="13"/>
  <c r="G277" i="13" s="1"/>
  <c r="G278" i="13" s="1"/>
  <c r="F280" i="13"/>
  <c r="F277" i="13" s="1"/>
  <c r="H275" i="13"/>
  <c r="F275" i="13"/>
  <c r="H273" i="13"/>
  <c r="G273" i="13"/>
  <c r="G269" i="13" s="1"/>
  <c r="F273" i="13"/>
  <c r="H260" i="13"/>
  <c r="H256" i="13" s="1"/>
  <c r="H257" i="13" s="1"/>
  <c r="G260" i="13"/>
  <c r="G256" i="13" s="1"/>
  <c r="G257" i="13" s="1"/>
  <c r="F260" i="13"/>
  <c r="F256" i="13" s="1"/>
  <c r="H254" i="13"/>
  <c r="H250" i="13" s="1"/>
  <c r="H251" i="13" s="1"/>
  <c r="G254" i="13"/>
  <c r="G250" i="13" s="1"/>
  <c r="G251" i="13" s="1"/>
  <c r="F254" i="13"/>
  <c r="F250" i="13" s="1"/>
  <c r="H248" i="13"/>
  <c r="H244" i="13" s="1"/>
  <c r="H245" i="13" s="1"/>
  <c r="G248" i="13"/>
  <c r="G244" i="13" s="1"/>
  <c r="G245" i="13" s="1"/>
  <c r="F248" i="13"/>
  <c r="F244" i="13" s="1"/>
  <c r="H242" i="13"/>
  <c r="H238" i="13" s="1"/>
  <c r="H239" i="13" s="1"/>
  <c r="G242" i="13"/>
  <c r="G238" i="13" s="1"/>
  <c r="G239" i="13" s="1"/>
  <c r="F242" i="13"/>
  <c r="F238" i="13" s="1"/>
  <c r="H236" i="13"/>
  <c r="H233" i="13" s="1"/>
  <c r="H234" i="13" s="1"/>
  <c r="F236" i="13"/>
  <c r="F233" i="13" s="1"/>
  <c r="G233" i="13"/>
  <c r="G234" i="13" s="1"/>
  <c r="H231" i="13"/>
  <c r="H227" i="13" s="1"/>
  <c r="H228" i="13" s="1"/>
  <c r="G231" i="13"/>
  <c r="G227" i="13" s="1"/>
  <c r="G228" i="13" s="1"/>
  <c r="F231" i="13"/>
  <c r="F227" i="13" s="1"/>
  <c r="H225" i="13"/>
  <c r="H221" i="13" s="1"/>
  <c r="H222" i="13" s="1"/>
  <c r="G225" i="13"/>
  <c r="G221" i="13" s="1"/>
  <c r="G222" i="13" s="1"/>
  <c r="F225" i="13"/>
  <c r="F221" i="13" s="1"/>
  <c r="H219" i="13"/>
  <c r="H215" i="13" s="1"/>
  <c r="H216" i="13" s="1"/>
  <c r="G219" i="13"/>
  <c r="G215" i="13" s="1"/>
  <c r="G216" i="13" s="1"/>
  <c r="F119" i="12" s="1"/>
  <c r="G119" i="12" s="1"/>
  <c r="F219" i="13"/>
  <c r="F215" i="13" s="1"/>
  <c r="F216" i="13" s="1"/>
  <c r="H213" i="13"/>
  <c r="H210" i="13" s="1"/>
  <c r="H211" i="13" s="1"/>
  <c r="G213" i="13"/>
  <c r="G210" i="13" s="1"/>
  <c r="G211" i="13" s="1"/>
  <c r="F213" i="13"/>
  <c r="F210" i="13" s="1"/>
  <c r="H208" i="13"/>
  <c r="H203" i="13" s="1"/>
  <c r="H204" i="13" s="1"/>
  <c r="G208" i="13"/>
  <c r="G203" i="13" s="1"/>
  <c r="G204" i="13" s="1"/>
  <c r="F208" i="13"/>
  <c r="F203" i="13" s="1"/>
  <c r="H199" i="13"/>
  <c r="H195" i="13" s="1"/>
  <c r="H196" i="13" s="1"/>
  <c r="G199" i="13"/>
  <c r="G195" i="13" s="1"/>
  <c r="G196" i="13" s="1"/>
  <c r="F199" i="13"/>
  <c r="F195" i="13" s="1"/>
  <c r="H193" i="13"/>
  <c r="H189" i="13" s="1"/>
  <c r="H190" i="13" s="1"/>
  <c r="G193" i="13"/>
  <c r="G189" i="13" s="1"/>
  <c r="G190" i="13" s="1"/>
  <c r="F193" i="13"/>
  <c r="F189" i="13" s="1"/>
  <c r="F190" i="13" s="1"/>
  <c r="H187" i="13"/>
  <c r="H183" i="13" s="1"/>
  <c r="H184" i="13" s="1"/>
  <c r="G183" i="13"/>
  <c r="G184" i="13" s="1"/>
  <c r="F187" i="13"/>
  <c r="F183" i="13" s="1"/>
  <c r="H181" i="13"/>
  <c r="H177" i="13" s="1"/>
  <c r="G181" i="13"/>
  <c r="G177" i="13" s="1"/>
  <c r="F181" i="13"/>
  <c r="F177" i="13" s="1"/>
  <c r="H167" i="13"/>
  <c r="H163" i="13" s="1"/>
  <c r="H164" i="13" s="1"/>
  <c r="G167" i="13"/>
  <c r="G163" i="13" s="1"/>
  <c r="G164" i="13" s="1"/>
  <c r="F167" i="13"/>
  <c r="F163" i="13" s="1"/>
  <c r="H160" i="13"/>
  <c r="H156" i="13" s="1"/>
  <c r="G160" i="13"/>
  <c r="G156" i="13" s="1"/>
  <c r="F160" i="13"/>
  <c r="F156" i="13" s="1"/>
  <c r="H153" i="13"/>
  <c r="H150" i="13" s="1"/>
  <c r="H151" i="13" s="1"/>
  <c r="G153" i="13"/>
  <c r="G150" i="13" s="1"/>
  <c r="G151" i="13" s="1"/>
  <c r="F153" i="13"/>
  <c r="F150" i="13" s="1"/>
  <c r="H148" i="13"/>
  <c r="H145" i="13" s="1"/>
  <c r="H146" i="13" s="1"/>
  <c r="G148" i="13"/>
  <c r="G145" i="13" s="1"/>
  <c r="G146" i="13" s="1"/>
  <c r="F148" i="13"/>
  <c r="F145" i="13" s="1"/>
  <c r="H143" i="13"/>
  <c r="H140" i="13" s="1"/>
  <c r="G143" i="13"/>
  <c r="G140" i="13" s="1"/>
  <c r="F143" i="13"/>
  <c r="F140" i="13" s="1"/>
  <c r="H136" i="13"/>
  <c r="H133" i="13" s="1"/>
  <c r="G136" i="13"/>
  <c r="G133" i="13" s="1"/>
  <c r="F136" i="13"/>
  <c r="F133" i="13" s="1"/>
  <c r="H131" i="13"/>
  <c r="H128" i="13" s="1"/>
  <c r="H129" i="13" s="1"/>
  <c r="G131" i="13"/>
  <c r="G128" i="13" s="1"/>
  <c r="G129" i="13" s="1"/>
  <c r="F131" i="13"/>
  <c r="F128" i="13" s="1"/>
  <c r="H125" i="13"/>
  <c r="H121" i="13" s="1"/>
  <c r="H122" i="13" s="1"/>
  <c r="G125" i="13"/>
  <c r="G121" i="13" s="1"/>
  <c r="G122" i="13" s="1"/>
  <c r="F106" i="12" s="1"/>
  <c r="G106" i="12" s="1"/>
  <c r="F125" i="13"/>
  <c r="F121" i="13" s="1"/>
  <c r="F122" i="13" s="1"/>
  <c r="H119" i="13"/>
  <c r="H116" i="13" s="1"/>
  <c r="H117" i="13" s="1"/>
  <c r="G119" i="13"/>
  <c r="G116" i="13" s="1"/>
  <c r="G117" i="13" s="1"/>
  <c r="F119" i="13"/>
  <c r="F116" i="13" s="1"/>
  <c r="H113" i="13"/>
  <c r="H110" i="13" s="1"/>
  <c r="H111" i="13" s="1"/>
  <c r="G113" i="13"/>
  <c r="G110" i="13" s="1"/>
  <c r="G111" i="13" s="1"/>
  <c r="F113" i="13"/>
  <c r="F110" i="13" s="1"/>
  <c r="H105" i="13"/>
  <c r="H101" i="13" s="1"/>
  <c r="H102" i="13" s="1"/>
  <c r="G105" i="13"/>
  <c r="G101" i="13" s="1"/>
  <c r="G102" i="13" s="1"/>
  <c r="H96" i="13"/>
  <c r="H93" i="13" s="1"/>
  <c r="H94" i="13" s="1"/>
  <c r="G96" i="13"/>
  <c r="G93" i="13" s="1"/>
  <c r="G94" i="13" s="1"/>
  <c r="F96" i="13"/>
  <c r="F93" i="13" s="1"/>
  <c r="H91" i="13"/>
  <c r="H88" i="13" s="1"/>
  <c r="H89" i="13" s="1"/>
  <c r="G91" i="13"/>
  <c r="G88" i="13" s="1"/>
  <c r="G89" i="13" s="1"/>
  <c r="F91" i="13"/>
  <c r="F88" i="13" s="1"/>
  <c r="H86" i="13"/>
  <c r="H83" i="13" s="1"/>
  <c r="H84" i="13" s="1"/>
  <c r="G86" i="13"/>
  <c r="G83" i="13" s="1"/>
  <c r="G84" i="13" s="1"/>
  <c r="F86" i="13"/>
  <c r="F83" i="13" s="1"/>
  <c r="H79" i="13"/>
  <c r="H75" i="13" s="1"/>
  <c r="H76" i="13" s="1"/>
  <c r="G79" i="13"/>
  <c r="G75" i="13" s="1"/>
  <c r="G76" i="13" s="1"/>
  <c r="F79" i="13"/>
  <c r="F75" i="13" s="1"/>
  <c r="H73" i="13"/>
  <c r="G73" i="13"/>
  <c r="F73" i="13"/>
  <c r="H71" i="13"/>
  <c r="G71" i="13"/>
  <c r="F71" i="13"/>
  <c r="H65" i="13"/>
  <c r="H60" i="13" s="1"/>
  <c r="H61" i="13" s="1"/>
  <c r="G65" i="13"/>
  <c r="G60" i="13" s="1"/>
  <c r="G61" i="13" s="1"/>
  <c r="F65" i="13"/>
  <c r="F60" i="13" s="1"/>
  <c r="H58" i="13"/>
  <c r="H54" i="13" s="1"/>
  <c r="H55" i="13" s="1"/>
  <c r="G58" i="13"/>
  <c r="G54" i="13" s="1"/>
  <c r="G55" i="13" s="1"/>
  <c r="F58" i="13"/>
  <c r="F54" i="13" s="1"/>
  <c r="H52" i="13"/>
  <c r="H48" i="13" s="1"/>
  <c r="G52" i="13"/>
  <c r="G48" i="13" s="1"/>
  <c r="G49" i="13" s="1"/>
  <c r="F52" i="13"/>
  <c r="F48" i="13" s="1"/>
  <c r="H42" i="13"/>
  <c r="H38" i="13" s="1"/>
  <c r="H39" i="13" s="1"/>
  <c r="G42" i="13"/>
  <c r="G38" i="13" s="1"/>
  <c r="G39" i="13" s="1"/>
  <c r="F42" i="13"/>
  <c r="F38" i="13" s="1"/>
  <c r="H33" i="13"/>
  <c r="H29" i="13" s="1"/>
  <c r="H30" i="13" s="1"/>
  <c r="G33" i="13"/>
  <c r="G29" i="13" s="1"/>
  <c r="G30" i="13" s="1"/>
  <c r="F33" i="13"/>
  <c r="F29" i="13" s="1"/>
  <c r="H27" i="13"/>
  <c r="H23" i="13" s="1"/>
  <c r="H24" i="13" s="1"/>
  <c r="G27" i="13"/>
  <c r="G23" i="13" s="1"/>
  <c r="G24" i="13" s="1"/>
  <c r="F27" i="13"/>
  <c r="F23" i="13" s="1"/>
  <c r="H19" i="13"/>
  <c r="H16" i="13" s="1"/>
  <c r="G19" i="13"/>
  <c r="G16" i="13" s="1"/>
  <c r="G17" i="13" s="1"/>
  <c r="F100" i="12" s="1"/>
  <c r="G100" i="12" s="1"/>
  <c r="F19" i="13"/>
  <c r="F16" i="13" s="1"/>
  <c r="E113" i="12"/>
  <c r="E86" i="12"/>
  <c r="E28" i="12" s="1"/>
  <c r="G87" i="12"/>
  <c r="G86" i="12"/>
  <c r="G28" i="12" s="1"/>
  <c r="F86" i="12"/>
  <c r="F28" i="12" s="1"/>
  <c r="G83" i="12"/>
  <c r="G27" i="12" s="1"/>
  <c r="F83" i="12"/>
  <c r="F27" i="12" s="1"/>
  <c r="E83" i="12"/>
  <c r="E27" i="12" s="1"/>
  <c r="G77" i="12"/>
  <c r="G20" i="12" s="1"/>
  <c r="F77" i="12"/>
  <c r="F20" i="12" s="1"/>
  <c r="E77" i="12"/>
  <c r="E20" i="12" s="1"/>
  <c r="G66" i="12"/>
  <c r="G17" i="12" s="1"/>
  <c r="F66" i="12"/>
  <c r="F17" i="12" s="1"/>
  <c r="E66" i="12"/>
  <c r="E17" i="12" s="1"/>
  <c r="G50" i="12"/>
  <c r="G16" i="12" s="1"/>
  <c r="F16" i="12"/>
  <c r="E50" i="12"/>
  <c r="E16" i="12" s="1"/>
  <c r="F133" i="12" l="1"/>
  <c r="G133" i="12" s="1"/>
  <c r="F114" i="12"/>
  <c r="G114" i="12" s="1"/>
  <c r="G113" i="12" s="1"/>
  <c r="F130" i="12"/>
  <c r="G130" i="12" s="1"/>
  <c r="G322" i="13"/>
  <c r="G323" i="13" s="1"/>
  <c r="F101" i="12"/>
  <c r="G101" i="12" s="1"/>
  <c r="F107" i="12"/>
  <c r="G107" i="12" s="1"/>
  <c r="G105" i="12" s="1"/>
  <c r="F132" i="12"/>
  <c r="G132" i="12" s="1"/>
  <c r="F102" i="12"/>
  <c r="G102" i="12" s="1"/>
  <c r="F129" i="12"/>
  <c r="G129" i="12" s="1"/>
  <c r="F124" i="12"/>
  <c r="G124" i="12" s="1"/>
  <c r="F176" i="13"/>
  <c r="G178" i="13"/>
  <c r="G176" i="13"/>
  <c r="H178" i="13"/>
  <c r="H176" i="13"/>
  <c r="F155" i="13"/>
  <c r="H464" i="13"/>
  <c r="H462" i="13"/>
  <c r="G157" i="13"/>
  <c r="F109" i="12" s="1"/>
  <c r="G109" i="12" s="1"/>
  <c r="G155" i="13"/>
  <c r="G464" i="13"/>
  <c r="F135" i="12" s="1"/>
  <c r="G135" i="12" s="1"/>
  <c r="G462" i="13"/>
  <c r="H157" i="13"/>
  <c r="H155" i="13"/>
  <c r="G270" i="13"/>
  <c r="H15" i="13"/>
  <c r="H14" i="13" s="1"/>
  <c r="H13" i="13" s="1"/>
  <c r="F18" i="13"/>
  <c r="F17" i="13"/>
  <c r="F51" i="13"/>
  <c r="F49" i="13"/>
  <c r="F41" i="13"/>
  <c r="F39" i="13"/>
  <c r="F90" i="13"/>
  <c r="F89" i="13"/>
  <c r="F112" i="13"/>
  <c r="F111" i="13"/>
  <c r="F135" i="13"/>
  <c r="F134" i="13"/>
  <c r="F159" i="13"/>
  <c r="F157" i="13"/>
  <c r="F241" i="13"/>
  <c r="F239" i="13"/>
  <c r="F342" i="13"/>
  <c r="F341" i="13"/>
  <c r="F366" i="13"/>
  <c r="F365" i="13"/>
  <c r="F423" i="13"/>
  <c r="F422" i="13"/>
  <c r="F447" i="13"/>
  <c r="F445" i="13"/>
  <c r="F473" i="13"/>
  <c r="F471" i="13"/>
  <c r="F95" i="13"/>
  <c r="F94" i="13"/>
  <c r="F118" i="13"/>
  <c r="F117" i="13"/>
  <c r="F142" i="13"/>
  <c r="F141" i="13"/>
  <c r="F166" i="13"/>
  <c r="F164" i="13"/>
  <c r="F198" i="13"/>
  <c r="F196" i="13"/>
  <c r="F404" i="13"/>
  <c r="F402" i="13"/>
  <c r="F429" i="13"/>
  <c r="F428" i="13"/>
  <c r="F104" i="13"/>
  <c r="F102" i="13"/>
  <c r="H17" i="13"/>
  <c r="F31" i="13"/>
  <c r="F30" i="13"/>
  <c r="F64" i="13"/>
  <c r="F61" i="13"/>
  <c r="F85" i="13"/>
  <c r="F84" i="13"/>
  <c r="F130" i="13"/>
  <c r="F129" i="13"/>
  <c r="F152" i="13"/>
  <c r="F151" i="13"/>
  <c r="F185" i="13"/>
  <c r="F184" i="13"/>
  <c r="F212" i="13"/>
  <c r="F211" i="13"/>
  <c r="F258" i="13"/>
  <c r="F257" i="13"/>
  <c r="F279" i="13"/>
  <c r="F278" i="13"/>
  <c r="F360" i="13"/>
  <c r="F358" i="13"/>
  <c r="G363" i="13"/>
  <c r="G365" i="13"/>
  <c r="F125" i="12" s="1"/>
  <c r="G125" i="12" s="1"/>
  <c r="F390" i="13"/>
  <c r="F388" i="13"/>
  <c r="F417" i="13"/>
  <c r="F416" i="13"/>
  <c r="F441" i="13"/>
  <c r="F440" i="13"/>
  <c r="F224" i="13"/>
  <c r="F222" i="13"/>
  <c r="F247" i="13"/>
  <c r="F245" i="13"/>
  <c r="F347" i="13"/>
  <c r="F346" i="13"/>
  <c r="H356" i="13"/>
  <c r="H358" i="13"/>
  <c r="F25" i="13"/>
  <c r="F24" i="13"/>
  <c r="F55" i="13"/>
  <c r="F78" i="13"/>
  <c r="F76" i="13"/>
  <c r="F147" i="13"/>
  <c r="F146" i="13"/>
  <c r="F179" i="13"/>
  <c r="F178" i="13"/>
  <c r="F205" i="13"/>
  <c r="F204" i="13"/>
  <c r="F229" i="13"/>
  <c r="F228" i="13"/>
  <c r="F235" i="13"/>
  <c r="F234" i="13"/>
  <c r="F253" i="13"/>
  <c r="F251" i="13"/>
  <c r="F294" i="13"/>
  <c r="F292" i="13"/>
  <c r="F352" i="13"/>
  <c r="F351" i="13"/>
  <c r="G356" i="13"/>
  <c r="G358" i="13"/>
  <c r="H363" i="13"/>
  <c r="H365" i="13"/>
  <c r="F410" i="13"/>
  <c r="F408" i="13"/>
  <c r="F435" i="13"/>
  <c r="F434" i="13"/>
  <c r="F459" i="13"/>
  <c r="F457" i="13"/>
  <c r="G69" i="12"/>
  <c r="G19" i="12" s="1"/>
  <c r="G21" i="12" s="1"/>
  <c r="F69" i="12"/>
  <c r="F19" i="12" s="1"/>
  <c r="F21" i="12" s="1"/>
  <c r="E69" i="12"/>
  <c r="E19" i="12" s="1"/>
  <c r="E21" i="12" s="1"/>
  <c r="G18" i="12"/>
  <c r="E18" i="12"/>
  <c r="F29" i="12"/>
  <c r="E29" i="12"/>
  <c r="E115" i="12"/>
  <c r="H322" i="13"/>
  <c r="H323" i="13" s="1"/>
  <c r="F463" i="13"/>
  <c r="F414" i="13"/>
  <c r="F15" i="13"/>
  <c r="F14" i="13" s="1"/>
  <c r="F13" i="13" s="1"/>
  <c r="F139" i="13"/>
  <c r="H305" i="13"/>
  <c r="H306" i="13" s="1"/>
  <c r="H372" i="13"/>
  <c r="H314" i="13"/>
  <c r="H315" i="13" s="1"/>
  <c r="F67" i="13"/>
  <c r="G100" i="13"/>
  <c r="G67" i="13"/>
  <c r="H269" i="13"/>
  <c r="G305" i="13"/>
  <c r="G306" i="13" s="1"/>
  <c r="F111" i="12" s="1"/>
  <c r="G111" i="12" s="1"/>
  <c r="G314" i="13"/>
  <c r="G315" i="13" s="1"/>
  <c r="H400" i="13"/>
  <c r="H282" i="13"/>
  <c r="H414" i="13"/>
  <c r="G15" i="13"/>
  <c r="G14" i="13" s="1"/>
  <c r="G13" i="13" s="1"/>
  <c r="G400" i="13"/>
  <c r="F400" i="13"/>
  <c r="F356" i="13"/>
  <c r="H67" i="13"/>
  <c r="F297" i="13"/>
  <c r="G139" i="13"/>
  <c r="H297" i="13"/>
  <c r="F363" i="13"/>
  <c r="G372" i="13"/>
  <c r="G373" i="13" s="1"/>
  <c r="F128" i="12" s="1"/>
  <c r="G128" i="12" s="1"/>
  <c r="F386" i="13"/>
  <c r="F305" i="13"/>
  <c r="G386" i="13"/>
  <c r="H100" i="13"/>
  <c r="F109" i="13"/>
  <c r="F108" i="13" s="1"/>
  <c r="H109" i="13"/>
  <c r="H108" i="13" s="1"/>
  <c r="F100" i="13"/>
  <c r="G109" i="13"/>
  <c r="G108" i="13" s="1"/>
  <c r="H139" i="13"/>
  <c r="F282" i="13"/>
  <c r="F314" i="13"/>
  <c r="H386" i="13"/>
  <c r="G297" i="13"/>
  <c r="G298" i="13" s="1"/>
  <c r="F117" i="12" s="1"/>
  <c r="G117" i="12" s="1"/>
  <c r="F322" i="13"/>
  <c r="H339" i="13"/>
  <c r="F372" i="13"/>
  <c r="G414" i="13"/>
  <c r="F269" i="13"/>
  <c r="F339" i="13"/>
  <c r="G339" i="13"/>
  <c r="G29" i="12"/>
  <c r="E99" i="12"/>
  <c r="F18" i="12"/>
  <c r="E105" i="12"/>
  <c r="E131" i="12"/>
  <c r="E108" i="12"/>
  <c r="E127" i="12"/>
  <c r="F105" i="12" l="1"/>
  <c r="F123" i="12"/>
  <c r="G123" i="12" s="1"/>
  <c r="G122" i="12" s="1"/>
  <c r="F113" i="12"/>
  <c r="F120" i="12"/>
  <c r="G120" i="12" s="1"/>
  <c r="G115" i="12" s="1"/>
  <c r="G108" i="12"/>
  <c r="F131" i="12"/>
  <c r="G99" i="12"/>
  <c r="F464" i="13"/>
  <c r="F462" i="13"/>
  <c r="F413" i="13" s="1"/>
  <c r="E126" i="12"/>
  <c r="G127" i="12"/>
  <c r="G126" i="12" s="1"/>
  <c r="H270" i="13"/>
  <c r="H268" i="13"/>
  <c r="H175" i="13" s="1"/>
  <c r="F268" i="13"/>
  <c r="F175" i="13" s="1"/>
  <c r="G268" i="13"/>
  <c r="G175" i="13" s="1"/>
  <c r="G338" i="13"/>
  <c r="F286" i="13"/>
  <c r="F283" i="13"/>
  <c r="F307" i="13"/>
  <c r="F306" i="13"/>
  <c r="F272" i="13"/>
  <c r="F270" i="13"/>
  <c r="F371" i="13"/>
  <c r="F370" i="13" s="1"/>
  <c r="F373" i="13"/>
  <c r="F325" i="13"/>
  <c r="F323" i="13"/>
  <c r="H338" i="13"/>
  <c r="F317" i="13"/>
  <c r="F315" i="13"/>
  <c r="F70" i="13"/>
  <c r="F68" i="13"/>
  <c r="H371" i="13"/>
  <c r="H370" i="13" s="1"/>
  <c r="H373" i="13"/>
  <c r="F300" i="13"/>
  <c r="F298" i="13"/>
  <c r="G22" i="12"/>
  <c r="F22" i="12"/>
  <c r="E22" i="12"/>
  <c r="F466" i="13"/>
  <c r="E122" i="12"/>
  <c r="F99" i="12"/>
  <c r="G131" i="12"/>
  <c r="F138" i="13"/>
  <c r="H413" i="13"/>
  <c r="H138" i="13"/>
  <c r="G37" i="13"/>
  <c r="G36" i="13" s="1"/>
  <c r="F37" i="13"/>
  <c r="F36" i="13" s="1"/>
  <c r="G138" i="13"/>
  <c r="G371" i="13"/>
  <c r="G370" i="13" s="1"/>
  <c r="H37" i="13"/>
  <c r="H36" i="13" s="1"/>
  <c r="F338" i="13"/>
  <c r="G413" i="13"/>
  <c r="F108" i="12"/>
  <c r="F126" i="12"/>
  <c r="F122" i="12" l="1"/>
  <c r="F115" i="12"/>
  <c r="E136" i="12"/>
  <c r="G136" i="12"/>
  <c r="H35" i="13"/>
  <c r="H12" i="13" s="1"/>
  <c r="G35" i="13"/>
  <c r="G12" i="13" s="1"/>
  <c r="F35" i="13"/>
  <c r="F12" i="13" s="1"/>
  <c r="F136" i="12" l="1"/>
</calcChain>
</file>

<file path=xl/sharedStrings.xml><?xml version="1.0" encoding="utf-8"?>
<sst xmlns="http://schemas.openxmlformats.org/spreadsheetml/2006/main" count="666" uniqueCount="298">
  <si>
    <t>Razred</t>
  </si>
  <si>
    <t>RAZDJEL 001 - OPĆINSKI NAČELNIK I OPĆINSKO VIJEĆE</t>
  </si>
  <si>
    <t>GLAVA 00101 - OPĆINSKI NAČELNIK I OPĆINSKO VIJEĆE</t>
  </si>
  <si>
    <t>Program 1001: Donošenje akata i mjera iz djelokruga predstavničkog i izvršnog tijela</t>
  </si>
  <si>
    <t>RASHODI POSLOVANJA</t>
  </si>
  <si>
    <t>Rashodi za zaposlene</t>
  </si>
  <si>
    <t>Materijalni rashodi</t>
  </si>
  <si>
    <t>Ostali rashodi</t>
  </si>
  <si>
    <t>RAZDJEL 002 - JEDINSTVENI UPRAVNI ODJEL</t>
  </si>
  <si>
    <t>GLAVA 00201 - JEDINSTVENI UPRAVNI ODJEL</t>
  </si>
  <si>
    <t>Program: 1002 Priprema i donošenje akata iz djelokruga tijela</t>
  </si>
  <si>
    <t>Financijski rashodi</t>
  </si>
  <si>
    <t>GLAVA 00202 - CIVILNA I PROTUPOŽARNA ZAŠTITA</t>
  </si>
  <si>
    <t>Izvor: 01 Opći prihodi i primici</t>
  </si>
  <si>
    <t>Tekuće donacije</t>
  </si>
  <si>
    <t>Pomoći dane u inozemstvo i unutar općeg proračuna</t>
  </si>
  <si>
    <t>GLAVA 00203 - GOSPODARSKE I KOMUNALNE DJELATNOSTI</t>
  </si>
  <si>
    <t>Program: 1004 Poticanje razvoja gospodarstva</t>
  </si>
  <si>
    <t>Subvencije</t>
  </si>
  <si>
    <t>RASHODI ZA NABAVU NEFINANCIJSKE IMOVINE</t>
  </si>
  <si>
    <t>Rashodi za nabavu proizvedene dugotrajne imovine</t>
  </si>
  <si>
    <t>Naknade građanima i kućanstvima</t>
  </si>
  <si>
    <t>Rashodi poslovanja</t>
  </si>
  <si>
    <t>Rashodi za nabavu nefinancijske imovine</t>
  </si>
  <si>
    <t>GLAVA 00204 - KOMUNALNA INFRASTRUKTURA</t>
  </si>
  <si>
    <t>GLAVA 00206: JAVNE POTREBE U OBRAZOVANJU</t>
  </si>
  <si>
    <t>Proračunski korisnik: 48015 Dječji vrtić "Bregunica"</t>
  </si>
  <si>
    <t>IZDACI ZA FINANCIJSKU IMOVINU I OTPLATE ZAJMOVA</t>
  </si>
  <si>
    <t>Izdaci za otplatu glavnice primljenih kredita i zajmova</t>
  </si>
  <si>
    <t>Pomoći dane u inozemstvo i unutar opće države</t>
  </si>
  <si>
    <t>GLAVA 00207: PROGRAMSKA DJELATNOST SOCIJALNE SKRBI</t>
  </si>
  <si>
    <t>I. OPĆI DIO</t>
  </si>
  <si>
    <t>Članak 1.</t>
  </si>
  <si>
    <t>RAZLIKA - VIŠAK/MANJAK</t>
  </si>
  <si>
    <t>Članak 2.</t>
  </si>
  <si>
    <t>A. RAČUN  PRIHODA I RASHODA</t>
  </si>
  <si>
    <t>Skupina</t>
  </si>
  <si>
    <t>Naziv</t>
  </si>
  <si>
    <t>Prihodi poslovanja</t>
  </si>
  <si>
    <t>Prihodi od poreza</t>
  </si>
  <si>
    <t>Pomoći iz inozemstva (darovnice) i od subjekata unutar općeg proračuna</t>
  </si>
  <si>
    <t>Prihodi od imovine</t>
  </si>
  <si>
    <t>Prihodi od upravnih i administrativnih pristojbi, pristojbi po posebnim propisima i naknadama</t>
  </si>
  <si>
    <t>B. RAČUN FINANCIRANJA</t>
  </si>
  <si>
    <t>Primici od financijske imovine i zaduživanja</t>
  </si>
  <si>
    <t>Primljene otplate (povrati) glavnice danih zajmova</t>
  </si>
  <si>
    <t>Izdaci za financijsku imovinu i otplate zajmova</t>
  </si>
  <si>
    <t>II. POSEBNI DIO</t>
  </si>
  <si>
    <t>Članak 3.</t>
  </si>
  <si>
    <t>Program: 1003 Organiziranje i provođenje zaštite i spašavanja</t>
  </si>
  <si>
    <t>Članak 4.</t>
  </si>
  <si>
    <t>III. ZAVRŠNA ODREDBA</t>
  </si>
  <si>
    <t>OPĆINSKO VIJEĆE</t>
  </si>
  <si>
    <t>OPĆINE NOVO VIRJE</t>
  </si>
  <si>
    <t>Rashodi za nabavu nefinanc.imovine</t>
  </si>
  <si>
    <t>Materijani rashodi</t>
  </si>
  <si>
    <t>RASHODI ZA NABAVU PROIZVEDENE DUGOTRAJNE IMOVINE</t>
  </si>
  <si>
    <t xml:space="preserve">Izvor: 01 Opći prihodi i primici </t>
  </si>
  <si>
    <t>01</t>
  </si>
  <si>
    <t>Opći prihodi i primici</t>
  </si>
  <si>
    <t>02</t>
  </si>
  <si>
    <t>03</t>
  </si>
  <si>
    <t>04</t>
  </si>
  <si>
    <t>Prihodi za posebne namjene</t>
  </si>
  <si>
    <t>05</t>
  </si>
  <si>
    <t>06</t>
  </si>
  <si>
    <t>Donacije</t>
  </si>
  <si>
    <t>07</t>
  </si>
  <si>
    <t>08</t>
  </si>
  <si>
    <t>Izvor: 05 Pomoći</t>
  </si>
  <si>
    <t>6) PRIHODI POSLOVANJA</t>
  </si>
  <si>
    <t>3) RASHODI POSLOVANJA</t>
  </si>
  <si>
    <t>4) RASHODI ZA NABAVU NEFINANCIJSKE IMOVINE</t>
  </si>
  <si>
    <t>8) PRIMICI OD FINANCIJSKE IMOVINE I ZADUŽIVANJA</t>
  </si>
  <si>
    <t>A. RAČUN PRIHODA I RASHODA</t>
  </si>
  <si>
    <t>5) IZDACI ZA FINANCIJSKU IMOVINU I OTPLATE ZAJMOVA</t>
  </si>
  <si>
    <t>Izdaci za dionice i udjele u glavnici</t>
  </si>
  <si>
    <t>GLAVA 00205: DJELATNOST SPORTA, KULTURE I RELIGIJE</t>
  </si>
  <si>
    <t>Izvor: 04 Prihodi za posbne namjene</t>
  </si>
  <si>
    <t>Prihodi od prodaje nefinancijske imovine</t>
  </si>
  <si>
    <t>Prihodi od prodaje materijalne imovine- prirodnih bogatstava</t>
  </si>
  <si>
    <t>Kazne, upravne mjere i ostali prihodi</t>
  </si>
  <si>
    <t>UKUPNO RASHODI I IZDACI</t>
  </si>
  <si>
    <t>Izvor: 06 Donacije</t>
  </si>
  <si>
    <t xml:space="preserve">Izvor: 05 Pomoći </t>
  </si>
  <si>
    <t>Izvor: 07 prihodi od prodaje nef.imovine</t>
  </si>
  <si>
    <t>Izvor: 05 pomoći</t>
  </si>
  <si>
    <t>UKUPNI PRIHODI</t>
  </si>
  <si>
    <t>UKUPNI RASHODI</t>
  </si>
  <si>
    <t>Pomoći dane unutar općeg proračuna</t>
  </si>
  <si>
    <t>Opis</t>
  </si>
  <si>
    <t>Opće javne usluge</t>
  </si>
  <si>
    <t>011</t>
  </si>
  <si>
    <t>013</t>
  </si>
  <si>
    <t>Opće usluge</t>
  </si>
  <si>
    <t>Obrana</t>
  </si>
  <si>
    <t>032</t>
  </si>
  <si>
    <t>Usluge protupožarne zaštite</t>
  </si>
  <si>
    <t>Ekonomski poslovi</t>
  </si>
  <si>
    <t>042</t>
  </si>
  <si>
    <t>Zaštita okoliša</t>
  </si>
  <si>
    <t>Usluge unapređenja stanovanja i zajednice</t>
  </si>
  <si>
    <t>062</t>
  </si>
  <si>
    <t>UKUPNO:</t>
  </si>
  <si>
    <t>Program: 1016  Aktivna politika zapošljavanja</t>
  </si>
  <si>
    <t>Program: 1005 Poticanje razvoja poljoprivrede</t>
  </si>
  <si>
    <t>Program: 1006 Održavanje komunalne infrastrukture</t>
  </si>
  <si>
    <t>Program: 1007 Izgradnja objekata i uređaja komunalne infrastrukture</t>
  </si>
  <si>
    <t>Program: 1008 Program javnih potreba u kulturi</t>
  </si>
  <si>
    <t>Program: 1009 Program javnih potreba u sportu</t>
  </si>
  <si>
    <t>Program: 1010 Program javnih potreba u religiji</t>
  </si>
  <si>
    <t>Program: 1011 Program predškolskog odgoja i obrazovanja</t>
  </si>
  <si>
    <t>Program: 1012 Osnovno obrazovanje</t>
  </si>
  <si>
    <t xml:space="preserve">Program: 1013 program Srednjoškolskog i visokog obrazovanja </t>
  </si>
  <si>
    <t>Program: 1014 Socijalna skrb te promicanje prava i interesa osoba s invaliditetom</t>
  </si>
  <si>
    <t>Program: 1015 Humanitarna skrb kroz udruge građana</t>
  </si>
  <si>
    <t>Funkcijska klasifikacija: 011 Izvršna i zakonodavna tijela</t>
  </si>
  <si>
    <t>Funkcijska klasifikacija: 013 Opće usluge</t>
  </si>
  <si>
    <t xml:space="preserve">Funkcijska klasifikacija: 017 Transakcije vezane uz javni dug </t>
  </si>
  <si>
    <t>Funkcijska klasifikacija: 016 Opće javne usluge koje nisu drugdje svrstane</t>
  </si>
  <si>
    <t>Izvor  05 Pomoći</t>
  </si>
  <si>
    <t>Izvor 01 Opći prihodi i primici</t>
  </si>
  <si>
    <t>Funkcijska klasifikacija: 036 Rashodi za javni red i sigurnost koji nisu drugdje svrstani</t>
  </si>
  <si>
    <t>Funkcijska klasifikacija: 032  Usluge protupožarne zaštite</t>
  </si>
  <si>
    <t>Funkcijska klasifikacija: 042 Poljoprivreda, šumarstvo, ribartstvo i lov</t>
  </si>
  <si>
    <t>Funkcijska klasifikacija: 045 Promet</t>
  </si>
  <si>
    <t>Funkcijska klasifikacija: 066 Rashodi vezani za stanovanje i kom.pogodnosti koji nisu drugdje svrstani</t>
  </si>
  <si>
    <t>Funkcijska klasifikacija: 062 Razvoj zajednice</t>
  </si>
  <si>
    <t>Funkcijska klasifikacija: 064 Ulična rasvjeta</t>
  </si>
  <si>
    <t>Funkcijska klasifikacija: 051 Gospodarenje otpadom</t>
  </si>
  <si>
    <t>Funkcijska klasifikacija: 082 Služba kulture</t>
  </si>
  <si>
    <t>Funkcijska klasifikacija: 081 Službe rekreacije i sporta</t>
  </si>
  <si>
    <t>Funkcijska klasifikacija: 084 Religijske i druge službe zajednice</t>
  </si>
  <si>
    <t>Funkcijska klasifikacija: 0911 Predškolsko obrazovanje</t>
  </si>
  <si>
    <t>Funkcijska klasifikacija: 0912 Osnovno obrazovanje</t>
  </si>
  <si>
    <t>Funkcijska klasifikacija: 092 Srednjoškolsko obrazovanje</t>
  </si>
  <si>
    <t>Funkcijska klasifikacija: 106 Stanovanje</t>
  </si>
  <si>
    <t>Funkcijska klasifikacija: 109 Aktivnosti socijalne zaštite koje nisu drugdje svrstane</t>
  </si>
  <si>
    <t>Funkcijska klasifikacija: 104 Obitelj i djeca</t>
  </si>
  <si>
    <t>Funkcijska klasifikacija: 102 Starost</t>
  </si>
  <si>
    <t>036</t>
  </si>
  <si>
    <t>045</t>
  </si>
  <si>
    <t>066</t>
  </si>
  <si>
    <t>064</t>
  </si>
  <si>
    <t>051</t>
  </si>
  <si>
    <t>Promet</t>
  </si>
  <si>
    <t>Gospodarenje otpadom</t>
  </si>
  <si>
    <t>016</t>
  </si>
  <si>
    <t>017</t>
  </si>
  <si>
    <t>Opće javne usluge koje nisu drugdje svrstane</t>
  </si>
  <si>
    <t>Transakcije vezane uz javni dug</t>
  </si>
  <si>
    <t>I PROJEKCIJE ZA 2024. I 2025. GODINU</t>
  </si>
  <si>
    <t>Proračun za 2023.</t>
  </si>
  <si>
    <t>EUR</t>
  </si>
  <si>
    <t>Plan Proračuna za 2023.</t>
  </si>
  <si>
    <t>Plan Proračuna za 2023.           EUR</t>
  </si>
  <si>
    <t>Rashodi za dodatna ulaganja na nefinscijskoj imovini</t>
  </si>
  <si>
    <t>044</t>
  </si>
  <si>
    <t>047</t>
  </si>
  <si>
    <t>Ostale industrije</t>
  </si>
  <si>
    <t>061</t>
  </si>
  <si>
    <t>063</t>
  </si>
  <si>
    <t xml:space="preserve">A100101: Predstavnička i izvršna tijela </t>
  </si>
  <si>
    <t>A100102: Dani općine</t>
  </si>
  <si>
    <t xml:space="preserve">A100103: Godišnje financiranje političkih stranaka </t>
  </si>
  <si>
    <t>A100201: Administrativno, tehničko i stručno osoblje</t>
  </si>
  <si>
    <t>A100202: Održavanje objekata u vlasništvu općine za redovno korištenje</t>
  </si>
  <si>
    <t>A100203: Izrada projektne dokumentacije</t>
  </si>
  <si>
    <t>A100204: Otplata dugoročnog kredita za izgradnju dječjeg vrtića</t>
  </si>
  <si>
    <t>A100205: Održavanje plovila i stočnih vaga za redovno korištenje</t>
  </si>
  <si>
    <t xml:space="preserve">A100206: Strategija, plan i registar imovine </t>
  </si>
  <si>
    <t>A100207: Održavanje aplikacije komunalne infrastrukture</t>
  </si>
  <si>
    <t>A100208: Transparentnost isplate iz proračuna</t>
  </si>
  <si>
    <t>A100209: Opremanje prostorija i nabava dugotrajne imovine</t>
  </si>
  <si>
    <t>A101601: Javni radovi općine Novo Virje</t>
  </si>
  <si>
    <t>A100301: Civilna zaštita</t>
  </si>
  <si>
    <t>A100302: Procjena rizika od katastrofa</t>
  </si>
  <si>
    <t>A100303: Protupožarna zaštita</t>
  </si>
  <si>
    <t>A100304: Gorska služba spašavanja</t>
  </si>
  <si>
    <t xml:space="preserve">A100305: Zaštita na radu </t>
  </si>
  <si>
    <t>A100401: Program zaštite divljači</t>
  </si>
  <si>
    <t>A100402: Tekuće donacije</t>
  </si>
  <si>
    <t xml:space="preserve">A100501: Potpora poljoprivredi </t>
  </si>
  <si>
    <t>A100502: Poticanje osiguranja u poljoprivredi</t>
  </si>
  <si>
    <t>A100601: Održavanje opreme i uređaja komunalne infrastrukture</t>
  </si>
  <si>
    <t>A100602: Tekuće održavanje traktora</t>
  </si>
  <si>
    <t>A100603: Održavanje cesta i drugih javnih površina</t>
  </si>
  <si>
    <t>A100604: Održavanje groblja</t>
  </si>
  <si>
    <t>A100605: Imovinsko pravni odnosi za ceste</t>
  </si>
  <si>
    <t>A100606: Izgradnja širokopojasne infr.za pristup internetu-sufinanciranje</t>
  </si>
  <si>
    <t>A100607: Javna rasvjeta</t>
  </si>
  <si>
    <t>A100608: Komunalne usluge</t>
  </si>
  <si>
    <t>A100609: Redovan rad mobilnog reciklažnog dvorišta</t>
  </si>
  <si>
    <t>A100610: Energetski certifikat javne rasvjete</t>
  </si>
  <si>
    <t>A100611: Istražni radovi i plan sanacije odlagalište otpada</t>
  </si>
  <si>
    <t>A100612: Održavanje kanala oborinske odvodnje</t>
  </si>
  <si>
    <t>K100001: Asfaltiranje nerazvrstanih cesta-sufinanciranje županija</t>
  </si>
  <si>
    <t>A100613: Uređenje autobusnih stajališta</t>
  </si>
  <si>
    <t xml:space="preserve">K100002: Izgradnja vodnokom. infrastrukture aglomeracije </t>
  </si>
  <si>
    <t>K100004: Izgradnja pomoćnog objekta-skladište, garaža</t>
  </si>
  <si>
    <t>K100005: Nabava komunalne opreme</t>
  </si>
  <si>
    <t>K100006: Nabava dugotrajne imovine za groblje</t>
  </si>
  <si>
    <t>K100007: Opremanje dječjih igrališta</t>
  </si>
  <si>
    <t>K100008: Rekreacijski centar</t>
  </si>
  <si>
    <t>A100801: Manifestacija tokom godine- Tamburijada</t>
  </si>
  <si>
    <t xml:space="preserve">A100802: Službe kulture </t>
  </si>
  <si>
    <t>A100803: Usluga Bibliobusa</t>
  </si>
  <si>
    <t xml:space="preserve">A100901: Službe rekreacije i sporta </t>
  </si>
  <si>
    <t>A101001: Pomoć vjerskoj zajednici</t>
  </si>
  <si>
    <t>A101101: Predškolski odgoj DV "BREGUNICA"</t>
  </si>
  <si>
    <t>A101201: Osnovno obrazovanje</t>
  </si>
  <si>
    <t>A101202: Nagrade uspješnim učenicima</t>
  </si>
  <si>
    <t>A101301: Troškovi prijevoza srednjoškolcima</t>
  </si>
  <si>
    <t>A101302: Troškovi prijevoza studentima</t>
  </si>
  <si>
    <t>A101401: Bušenje ispod ceste</t>
  </si>
  <si>
    <t>A101402: Gerontoprogram</t>
  </si>
  <si>
    <t>A101404: Održavanje javnih površine i rušenje kuća</t>
  </si>
  <si>
    <t>A101405: Darovi za novorođenčad</t>
  </si>
  <si>
    <t>A101406: Poklon paketi Sveti Nikola</t>
  </si>
  <si>
    <t>A101407: Naknade umirovljenicima</t>
  </si>
  <si>
    <t>A101408: Pomoć obiteljima za kupnju i adaptaciju kuće</t>
  </si>
  <si>
    <t>A101501: Donacije Crvenom križu</t>
  </si>
  <si>
    <t>A101502: Donacije fizičkim osobama ostale donacije</t>
  </si>
  <si>
    <t>K100003: Asfaltiranje cesta</t>
  </si>
  <si>
    <t>A101403: Projekt zaželi - faza III</t>
  </si>
  <si>
    <t>A100403: Sufinanciranje rada poljoprivrednog redara</t>
  </si>
  <si>
    <t>K100009: Tribina na nogometnom igralištu</t>
  </si>
  <si>
    <t>Rahodi za dodatna ulaganja na nefinancijskoj imovini</t>
  </si>
  <si>
    <t>Izvor</t>
  </si>
  <si>
    <t xml:space="preserve">Pomoći   </t>
  </si>
  <si>
    <t>Članak 6.</t>
  </si>
  <si>
    <t xml:space="preserve">          Obrazloženje čini sastavni dio ovog Proračuna.</t>
  </si>
  <si>
    <t>Članak 5.</t>
  </si>
  <si>
    <t>Povećanje/ Smanjenje</t>
  </si>
  <si>
    <t>Novi Plan 2023.</t>
  </si>
  <si>
    <t xml:space="preserve">Novi Plan za 2023. </t>
  </si>
  <si>
    <t>Prihodi od donacija</t>
  </si>
  <si>
    <t>A101503: Donacije braniteljskim udugama</t>
  </si>
  <si>
    <t>7) PRIHODI OD NEFINANCIJSKE IMOVINE</t>
  </si>
  <si>
    <t>NETO ZADUŽIVANJE7FINANCICANJE</t>
  </si>
  <si>
    <t>VIŠAK PRIHODA I PRIMITAKA IZ PRETHODINIH GODINA</t>
  </si>
  <si>
    <t>Izvršna i zakonodavna tijela, financijski i fiskalni poslovi</t>
  </si>
  <si>
    <t>Javne red i sigurnost</t>
  </si>
  <si>
    <t>Rahodi za javni red i sigurnost koji nisu drugdje svrstani</t>
  </si>
  <si>
    <t>Poljoprivreda, šumarstvo, ribarsvto i lov</t>
  </si>
  <si>
    <t>Rudarstvo, proizvodnja i građevinarstvo</t>
  </si>
  <si>
    <t>Razvoj stanovanja</t>
  </si>
  <si>
    <t>Razvoj zajednice</t>
  </si>
  <si>
    <t>Opskrba vodom</t>
  </si>
  <si>
    <t>Ulična rasvjeta</t>
  </si>
  <si>
    <t>Rashodi vezani uz stanovanje i kom.pogodnosti koji nisu drugdje svrstani</t>
  </si>
  <si>
    <t>Zdrastvo</t>
  </si>
  <si>
    <t>Rekreacija, kultura i religija</t>
  </si>
  <si>
    <t>081</t>
  </si>
  <si>
    <t>Službe rekreacije i sporta</t>
  </si>
  <si>
    <t>082</t>
  </si>
  <si>
    <t>Služba kulture</t>
  </si>
  <si>
    <t>084</t>
  </si>
  <si>
    <t>Religijske i druge službene zajednice</t>
  </si>
  <si>
    <t>09</t>
  </si>
  <si>
    <t>Obrazovanje</t>
  </si>
  <si>
    <t>091</t>
  </si>
  <si>
    <t>Predškolsko i osnovno obrazovanje</t>
  </si>
  <si>
    <t>0911</t>
  </si>
  <si>
    <t>Predškolsko obrazovanje</t>
  </si>
  <si>
    <t>0912</t>
  </si>
  <si>
    <t>Osnovno obrazovanje</t>
  </si>
  <si>
    <t>092</t>
  </si>
  <si>
    <t>Srednjoškolsko obrazovanje</t>
  </si>
  <si>
    <t>10</t>
  </si>
  <si>
    <t>Socijalna zašzita</t>
  </si>
  <si>
    <t>102</t>
  </si>
  <si>
    <t>Starost</t>
  </si>
  <si>
    <t>104</t>
  </si>
  <si>
    <t>106</t>
  </si>
  <si>
    <t>109</t>
  </si>
  <si>
    <t>Obitelj i djeca</t>
  </si>
  <si>
    <t>Stanovanje</t>
  </si>
  <si>
    <t>Aktivnost soc.zaštite koje nisu nigdje drugdje svrstane</t>
  </si>
  <si>
    <t>I. IZMJENE PRORAČUNA OPĆINE NOVO VIRJE ZA 2023. GODINU</t>
  </si>
  <si>
    <t>A100614: Ispitivanje ulične hidrantske mreže</t>
  </si>
  <si>
    <t>Funkcijska klasifikacija:064 Ulična rasvjeta</t>
  </si>
  <si>
    <t>PREDSJEDNICA</t>
  </si>
  <si>
    <t>Katarina Kozarić Šabarić</t>
  </si>
  <si>
    <t>C. RASPOLOŽIVA SREDSTVA IZ PRETHODNIH GODINA</t>
  </si>
  <si>
    <t xml:space="preserve">           U članku 2.  prihodi i rashodi te primici i izdaci po ekonomskoj klasifikaciji utvrđeni u A. Računu prihoda i rashoda i B. Računu financiranja mijenjaju se kako slijedi:</t>
  </si>
  <si>
    <t xml:space="preserve">Članak 3. </t>
  </si>
  <si>
    <t>U članku 3. Rashodi prema funkcijskoj klasifikaciji ( Tablica 1.) planirani u A. Računu prihoda i rashoda mijenjaju se kako slijedi:</t>
  </si>
  <si>
    <t xml:space="preserve">            U Proračun Općine Novo Virje za 2023. godinu i projekcijama za 2024. i 2025. ("Službeni glasnik Koprivničko - križevačke županije" broj 39/22 ) ( u daljnjem tekstu: Proračun) u članku 1. mijenja se: A. Račun prihoda i rashoda, B. Račun financiranja i C. Raspoloživa sredstva iz prethodnih godina, kako slijedi: </t>
  </si>
  <si>
    <t xml:space="preserve">           Procijenjeni preneseni višak prihoda poslovanja iz prethodne godine iznosi 721.319,95 eura/5.434.785,16 kuna. (Višak od Općine Novo Virje iznosi 5.495.997,47 kn/729.444,22 eura, a preneseni manjak od proračunskog korisnika Dječjeg vrtića "Bregunia" iznosi 8.124,27 erua/61.212,31 kuna.Preneseni višak i manjak u cijelosti se planira iskoristiti i podmiriti u jednoj proračunskoj godini. Sukladno navedenom Općina Novo Virje i proračunski korisnik nisu u obvezi postupiti po članku 37. Zakona o proračunu ( Narodne novine 144/21.) u svezi izrade višegodišnjeg plana uravnoteženja.</t>
  </si>
  <si>
    <t xml:space="preserve">           Ove Izmjene i dopune Proračuna stupaju na snagu osmog dana od dana objave u "Službenom glasniku Koprivničko-križevačke županije".</t>
  </si>
  <si>
    <t>K100010: Rekonstrukcija javne rasvjete</t>
  </si>
  <si>
    <t>A100503: Sufinanciranje kupnje poljoprivredne mehanizacije</t>
  </si>
  <si>
    <t xml:space="preserve">            Na temelju članka 42. stavka 1 Zakona o proračunu ("Narodne novine" broj 144/21) i članka 30. Statuta Općine Novo Virje ("Službeni glasnik Koprivničko - križevačke županije" broj 4/21.), Općinsko vijeću Općine Novo Virje na 15. sjednici održanoj 08. svibnja 2023. donijelo je</t>
  </si>
  <si>
    <t xml:space="preserve">Novo Virje, 08. svibnja 2023.                               </t>
  </si>
  <si>
    <t xml:space="preserve">            Rashodi poslovanja i rashodi za nabavu nefinancijske imovine u Proračunu u ukupnoj svoti 1.750.918,00 eura raspoređuju se po korisnicima i programima u Posebnom dijelu Proračuna, kako slijedi:</t>
  </si>
  <si>
    <t>KLASA: 400-02/23-01/02</t>
  </si>
  <si>
    <t xml:space="preserve">URBROJ: 2137-22-23-1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</si>
</sst>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0"/>
      <name val="Arial"/>
      <family val="2"/>
      <charset val="238"/>
    </font>
    <font>
      <b/>
      <sz val="10"/>
      <name val="Arial"/>
      <family val="2"/>
      <charset val="1"/>
    </font>
    <font>
      <b/>
      <sz val="10"/>
      <color theme="3" tint="0.39997558519241921"/>
      <name val="Arial"/>
      <family val="2"/>
      <charset val="238"/>
    </font>
    <font>
      <b/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  <charset val="238"/>
    </font>
    <font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rgb="FFFF000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C00000"/>
      <name val="Arial"/>
      <family val="2"/>
      <charset val="238"/>
    </font>
    <font>
      <i/>
      <sz val="10"/>
      <name val="Arial"/>
      <family val="2"/>
      <charset val="238"/>
    </font>
    <font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CD5B5"/>
        <bgColor rgb="FFF2DCDB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rgb="FFFCD5B5"/>
      </patternFill>
    </fill>
    <fill>
      <patternFill patternType="solid">
        <fgColor theme="9" tint="0.59999389629810485"/>
        <bgColor rgb="FFF2DCDB"/>
      </patternFill>
    </fill>
    <fill>
      <patternFill patternType="solid">
        <fgColor theme="8" tint="0.39997558519241921"/>
        <bgColor rgb="FFC3D69B"/>
      </patternFill>
    </fill>
    <fill>
      <patternFill patternType="solid">
        <fgColor theme="9" tint="-0.249977111117893"/>
        <bgColor rgb="FFDDD9C3"/>
      </patternFill>
    </fill>
    <fill>
      <patternFill patternType="solid">
        <fgColor theme="2" tint="-9.9978637043366805E-2"/>
        <bgColor rgb="FFDDD9C3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30">
    <xf numFmtId="0" fontId="0" fillId="0" borderId="0" xfId="0"/>
    <xf numFmtId="0" fontId="3" fillId="0" borderId="0" xfId="1" applyFont="1"/>
    <xf numFmtId="0" fontId="0" fillId="0" borderId="0" xfId="0" applyFont="1"/>
    <xf numFmtId="0" fontId="4" fillId="0" borderId="0" xfId="0" applyFont="1"/>
    <xf numFmtId="4" fontId="3" fillId="0" borderId="0" xfId="1" applyNumberFormat="1" applyFont="1"/>
    <xf numFmtId="0" fontId="2" fillId="0" borderId="0" xfId="1" applyFont="1"/>
    <xf numFmtId="0" fontId="2" fillId="0" borderId="1" xfId="1" applyFont="1" applyBorder="1"/>
    <xf numFmtId="0" fontId="2" fillId="0" borderId="1" xfId="1" applyFont="1" applyBorder="1" applyAlignment="1">
      <alignment horizontal="center"/>
    </xf>
    <xf numFmtId="0" fontId="4" fillId="0" borderId="1" xfId="0" applyFont="1" applyBorder="1"/>
    <xf numFmtId="4" fontId="4" fillId="0" borderId="1" xfId="0" applyNumberFormat="1" applyFont="1" applyBorder="1"/>
    <xf numFmtId="0" fontId="5" fillId="0" borderId="1" xfId="0" applyFont="1" applyBorder="1"/>
    <xf numFmtId="4" fontId="5" fillId="0" borderId="1" xfId="0" applyNumberFormat="1" applyFont="1" applyBorder="1"/>
    <xf numFmtId="0" fontId="4" fillId="0" borderId="1" xfId="0" applyFont="1" applyBorder="1" applyAlignment="1">
      <alignment wrapText="1"/>
    </xf>
    <xf numFmtId="0" fontId="5" fillId="0" borderId="0" xfId="0" applyFont="1" applyBorder="1"/>
    <xf numFmtId="0" fontId="5" fillId="0" borderId="0" xfId="0" applyFont="1" applyBorder="1" applyAlignment="1">
      <alignment wrapText="1"/>
    </xf>
    <xf numFmtId="4" fontId="4" fillId="2" borderId="1" xfId="0" applyNumberFormat="1" applyFont="1" applyFill="1" applyBorder="1"/>
    <xf numFmtId="0" fontId="3" fillId="0" borderId="1" xfId="0" applyFont="1" applyBorder="1"/>
    <xf numFmtId="0" fontId="2" fillId="0" borderId="1" xfId="0" applyFont="1" applyBorder="1"/>
    <xf numFmtId="0" fontId="2" fillId="0" borderId="0" xfId="0" applyFont="1" applyBorder="1"/>
    <xf numFmtId="0" fontId="6" fillId="0" borderId="1" xfId="0" applyFont="1" applyBorder="1"/>
    <xf numFmtId="0" fontId="7" fillId="0" borderId="1" xfId="0" applyFont="1" applyBorder="1"/>
    <xf numFmtId="4" fontId="2" fillId="0" borderId="1" xfId="0" applyNumberFormat="1" applyFont="1" applyBorder="1"/>
    <xf numFmtId="4" fontId="4" fillId="3" borderId="1" xfId="0" applyNumberFormat="1" applyFont="1" applyFill="1" applyBorder="1"/>
    <xf numFmtId="4" fontId="4" fillId="0" borderId="1" xfId="0" applyNumberFormat="1" applyFont="1" applyFill="1" applyBorder="1"/>
    <xf numFmtId="4" fontId="3" fillId="2" borderId="1" xfId="0" applyNumberFormat="1" applyFont="1" applyFill="1" applyBorder="1"/>
    <xf numFmtId="4" fontId="5" fillId="0" borderId="0" xfId="0" applyNumberFormat="1" applyFont="1"/>
    <xf numFmtId="4" fontId="10" fillId="3" borderId="1" xfId="0" applyNumberFormat="1" applyFont="1" applyFill="1" applyBorder="1"/>
    <xf numFmtId="0" fontId="9" fillId="0" borderId="1" xfId="0" applyFont="1" applyFill="1" applyBorder="1"/>
    <xf numFmtId="4" fontId="10" fillId="0" borderId="1" xfId="0" applyNumberFormat="1" applyFont="1" applyFill="1" applyBorder="1"/>
    <xf numFmtId="4" fontId="12" fillId="0" borderId="1" xfId="0" applyNumberFormat="1" applyFont="1" applyFill="1" applyBorder="1"/>
    <xf numFmtId="0" fontId="2" fillId="0" borderId="1" xfId="0" applyFont="1" applyFill="1" applyBorder="1"/>
    <xf numFmtId="4" fontId="3" fillId="0" borderId="1" xfId="0" applyNumberFormat="1" applyFont="1" applyBorder="1"/>
    <xf numFmtId="4" fontId="3" fillId="0" borderId="1" xfId="1" applyNumberFormat="1" applyFont="1" applyBorder="1"/>
    <xf numFmtId="0" fontId="13" fillId="0" borderId="0" xfId="0" applyFont="1"/>
    <xf numFmtId="4" fontId="2" fillId="0" borderId="0" xfId="0" applyNumberFormat="1" applyFont="1" applyBorder="1"/>
    <xf numFmtId="0" fontId="14" fillId="0" borderId="0" xfId="0" applyFont="1"/>
    <xf numFmtId="4" fontId="5" fillId="4" borderId="0" xfId="0" applyNumberFormat="1" applyFont="1" applyFill="1"/>
    <xf numFmtId="0" fontId="4" fillId="0" borderId="1" xfId="0" applyFont="1" applyBorder="1" applyAlignment="1">
      <alignment horizontal="center" vertical="center" wrapText="1"/>
    </xf>
    <xf numFmtId="4" fontId="16" fillId="4" borderId="0" xfId="0" applyNumberFormat="1" applyFont="1" applyFill="1"/>
    <xf numFmtId="4" fontId="12" fillId="3" borderId="1" xfId="0" applyNumberFormat="1" applyFont="1" applyFill="1" applyBorder="1"/>
    <xf numFmtId="0" fontId="4" fillId="0" borderId="1" xfId="0" applyFont="1" applyBorder="1" applyAlignment="1">
      <alignment vertical="center" wrapText="1"/>
    </xf>
    <xf numFmtId="4" fontId="4" fillId="6" borderId="1" xfId="0" applyNumberFormat="1" applyFont="1" applyFill="1" applyBorder="1"/>
    <xf numFmtId="0" fontId="3" fillId="0" borderId="2" xfId="0" applyFont="1" applyBorder="1"/>
    <xf numFmtId="4" fontId="17" fillId="4" borderId="1" xfId="0" applyNumberFormat="1" applyFont="1" applyFill="1" applyBorder="1"/>
    <xf numFmtId="4" fontId="3" fillId="3" borderId="1" xfId="0" applyNumberFormat="1" applyFont="1" applyFill="1" applyBorder="1"/>
    <xf numFmtId="4" fontId="12" fillId="4" borderId="1" xfId="0" applyNumberFormat="1" applyFont="1" applyFill="1" applyBorder="1"/>
    <xf numFmtId="4" fontId="4" fillId="7" borderId="1" xfId="0" applyNumberFormat="1" applyFont="1" applyFill="1" applyBorder="1"/>
    <xf numFmtId="4" fontId="5" fillId="0" borderId="1" xfId="0" applyNumberFormat="1" applyFont="1" applyFill="1" applyBorder="1"/>
    <xf numFmtId="0" fontId="13" fillId="0" borderId="0" xfId="0" applyFont="1" applyFill="1"/>
    <xf numFmtId="0" fontId="0" fillId="0" borderId="0" xfId="0" applyFont="1" applyFill="1"/>
    <xf numFmtId="0" fontId="2" fillId="0" borderId="0" xfId="0" applyFont="1" applyFill="1"/>
    <xf numFmtId="4" fontId="3" fillId="0" borderId="1" xfId="0" applyNumberFormat="1" applyFont="1" applyFill="1" applyBorder="1"/>
    <xf numFmtId="4" fontId="2" fillId="0" borderId="1" xfId="0" applyNumberFormat="1" applyFont="1" applyFill="1" applyBorder="1"/>
    <xf numFmtId="4" fontId="3" fillId="0" borderId="1" xfId="1" applyNumberFormat="1" applyFont="1" applyFill="1" applyBorder="1"/>
    <xf numFmtId="4" fontId="3" fillId="5" borderId="1" xfId="1" applyNumberFormat="1" applyFont="1" applyFill="1" applyBorder="1" applyAlignment="1">
      <alignment horizontal="right"/>
    </xf>
    <xf numFmtId="4" fontId="4" fillId="8" borderId="1" xfId="0" applyNumberFormat="1" applyFont="1" applyFill="1" applyBorder="1" applyAlignment="1">
      <alignment vertical="center"/>
    </xf>
    <xf numFmtId="4" fontId="4" fillId="8" borderId="1" xfId="0" applyNumberFormat="1" applyFont="1" applyFill="1" applyBorder="1"/>
    <xf numFmtId="4" fontId="4" fillId="9" borderId="1" xfId="0" applyNumberFormat="1" applyFont="1" applyFill="1" applyBorder="1" applyAlignment="1">
      <alignment vertical="center"/>
    </xf>
    <xf numFmtId="4" fontId="4" fillId="10" borderId="1" xfId="0" applyNumberFormat="1" applyFont="1" applyFill="1" applyBorder="1"/>
    <xf numFmtId="4" fontId="4" fillId="9" borderId="1" xfId="0" applyNumberFormat="1" applyFont="1" applyFill="1" applyBorder="1"/>
    <xf numFmtId="4" fontId="14" fillId="0" borderId="0" xfId="0" applyNumberFormat="1" applyFont="1"/>
    <xf numFmtId="4" fontId="2" fillId="0" borderId="1" xfId="1" applyNumberFormat="1" applyFont="1" applyBorder="1"/>
    <xf numFmtId="4" fontId="2" fillId="0" borderId="1" xfId="1" applyNumberFormat="1" applyFont="1" applyFill="1" applyBorder="1"/>
    <xf numFmtId="4" fontId="5" fillId="0" borderId="0" xfId="0" applyNumberFormat="1" applyFont="1" applyFill="1" applyBorder="1"/>
    <xf numFmtId="0" fontId="4" fillId="11" borderId="1" xfId="0" applyFont="1" applyFill="1" applyBorder="1"/>
    <xf numFmtId="4" fontId="3" fillId="11" borderId="1" xfId="0" applyNumberFormat="1" applyFont="1" applyFill="1" applyBorder="1"/>
    <xf numFmtId="0" fontId="4" fillId="11" borderId="1" xfId="0" applyFont="1" applyFill="1" applyBorder="1" applyAlignment="1">
      <alignment wrapText="1"/>
    </xf>
    <xf numFmtId="0" fontId="4" fillId="12" borderId="1" xfId="0" applyFont="1" applyFill="1" applyBorder="1"/>
    <xf numFmtId="0" fontId="4" fillId="12" borderId="1" xfId="0" applyFont="1" applyFill="1" applyBorder="1" applyAlignment="1">
      <alignment wrapText="1"/>
    </xf>
    <xf numFmtId="4" fontId="3" fillId="12" borderId="1" xfId="0" applyNumberFormat="1" applyFont="1" applyFill="1" applyBorder="1"/>
    <xf numFmtId="0" fontId="4" fillId="12" borderId="1" xfId="0" applyFont="1" applyFill="1" applyBorder="1" applyAlignment="1">
      <alignment vertical="center" wrapText="1"/>
    </xf>
    <xf numFmtId="4" fontId="3" fillId="0" borderId="1" xfId="0" applyNumberFormat="1" applyFont="1" applyFill="1" applyBorder="1" applyAlignment="1">
      <alignment horizontal="right"/>
    </xf>
    <xf numFmtId="0" fontId="14" fillId="0" borderId="0" xfId="0" applyFont="1" applyFill="1"/>
    <xf numFmtId="4" fontId="14" fillId="0" borderId="0" xfId="0" applyNumberFormat="1" applyFont="1" applyFill="1"/>
    <xf numFmtId="0" fontId="5" fillId="0" borderId="0" xfId="0" applyFont="1" applyBorder="1" applyAlignment="1">
      <alignment horizontal="left"/>
    </xf>
    <xf numFmtId="4" fontId="2" fillId="0" borderId="0" xfId="0" applyNumberFormat="1" applyFont="1" applyFill="1" applyBorder="1"/>
    <xf numFmtId="4" fontId="4" fillId="14" borderId="1" xfId="0" applyNumberFormat="1" applyFont="1" applyFill="1" applyBorder="1"/>
    <xf numFmtId="4" fontId="3" fillId="14" borderId="1" xfId="0" applyNumberFormat="1" applyFont="1" applyFill="1" applyBorder="1"/>
    <xf numFmtId="4" fontId="12" fillId="14" borderId="1" xfId="0" applyNumberFormat="1" applyFont="1" applyFill="1" applyBorder="1"/>
    <xf numFmtId="4" fontId="10" fillId="14" borderId="1" xfId="0" applyNumberFormat="1" applyFont="1" applyFill="1" applyBorder="1"/>
    <xf numFmtId="4" fontId="4" fillId="14" borderId="1" xfId="0" applyNumberFormat="1" applyFont="1" applyFill="1" applyBorder="1" applyAlignment="1">
      <alignment vertical="center"/>
    </xf>
    <xf numFmtId="4" fontId="2" fillId="0" borderId="1" xfId="0" applyNumberFormat="1" applyFont="1" applyFill="1" applyBorder="1" applyAlignment="1">
      <alignment horizontal="right"/>
    </xf>
    <xf numFmtId="4" fontId="3" fillId="13" borderId="1" xfId="0" applyNumberFormat="1" applyFont="1" applyFill="1" applyBorder="1" applyAlignment="1">
      <alignment horizontal="right"/>
    </xf>
    <xf numFmtId="4" fontId="18" fillId="13" borderId="1" xfId="0" applyNumberFormat="1" applyFont="1" applyFill="1" applyBorder="1" applyAlignment="1">
      <alignment horizontal="right"/>
    </xf>
    <xf numFmtId="4" fontId="2" fillId="0" borderId="1" xfId="0" applyNumberFormat="1" applyFont="1" applyFill="1" applyBorder="1" applyAlignment="1">
      <alignment horizontal="center"/>
    </xf>
    <xf numFmtId="4" fontId="17" fillId="0" borderId="1" xfId="0" applyNumberFormat="1" applyFont="1" applyFill="1" applyBorder="1" applyAlignment="1">
      <alignment horizontal="right"/>
    </xf>
    <xf numFmtId="4" fontId="12" fillId="0" borderId="1" xfId="0" applyNumberFormat="1" applyFont="1" applyFill="1" applyBorder="1" applyAlignment="1">
      <alignment horizontal="right"/>
    </xf>
    <xf numFmtId="0" fontId="5" fillId="0" borderId="1" xfId="0" applyFont="1" applyBorder="1" applyAlignment="1">
      <alignment horizontal="right" vertical="center" wrapText="1"/>
    </xf>
    <xf numFmtId="4" fontId="2" fillId="0" borderId="0" xfId="0" applyNumberFormat="1" applyFont="1" applyBorder="1" applyAlignment="1">
      <alignment horizontal="right"/>
    </xf>
    <xf numFmtId="4" fontId="4" fillId="0" borderId="0" xfId="0" applyNumberFormat="1" applyFont="1" applyBorder="1" applyAlignment="1">
      <alignment horizontal="right"/>
    </xf>
    <xf numFmtId="4" fontId="2" fillId="0" borderId="0" xfId="0" applyNumberFormat="1" applyFont="1" applyFill="1" applyAlignment="1">
      <alignment horizontal="right"/>
    </xf>
    <xf numFmtId="0" fontId="19" fillId="0" borderId="1" xfId="0" applyFont="1" applyBorder="1"/>
    <xf numFmtId="4" fontId="17" fillId="0" borderId="1" xfId="0" applyNumberFormat="1" applyFont="1" applyFill="1" applyBorder="1"/>
    <xf numFmtId="0" fontId="5" fillId="0" borderId="1" xfId="0" applyFont="1" applyBorder="1" applyAlignment="1">
      <alignment horizontal="left" wrapText="1"/>
    </xf>
    <xf numFmtId="4" fontId="3" fillId="0" borderId="1" xfId="0" applyNumberFormat="1" applyFont="1" applyBorder="1" applyAlignment="1">
      <alignment vertical="center"/>
    </xf>
    <xf numFmtId="0" fontId="2" fillId="0" borderId="1" xfId="0" applyNumberFormat="1" applyFont="1" applyFill="1" applyBorder="1" applyAlignment="1">
      <alignment horizontal="center"/>
    </xf>
    <xf numFmtId="0" fontId="2" fillId="0" borderId="1" xfId="1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4" fontId="14" fillId="0" borderId="0" xfId="0" applyNumberFormat="1" applyFont="1" applyAlignment="1">
      <alignment horizontal="right"/>
    </xf>
    <xf numFmtId="0" fontId="20" fillId="4" borderId="0" xfId="0" applyFont="1" applyFill="1"/>
    <xf numFmtId="4" fontId="20" fillId="4" borderId="0" xfId="0" applyNumberFormat="1" applyFont="1" applyFill="1"/>
    <xf numFmtId="4" fontId="14" fillId="0" borderId="0" xfId="0" applyNumberFormat="1" applyFont="1" applyAlignment="1">
      <alignment vertical="center"/>
    </xf>
    <xf numFmtId="0" fontId="14" fillId="0" borderId="0" xfId="0" applyFont="1" applyAlignment="1">
      <alignment vertical="center"/>
    </xf>
    <xf numFmtId="4" fontId="14" fillId="0" borderId="0" xfId="0" applyNumberFormat="1" applyFont="1" applyFill="1" applyAlignment="1">
      <alignment vertical="center"/>
    </xf>
    <xf numFmtId="0" fontId="14" fillId="0" borderId="0" xfId="0" applyNumberFormat="1" applyFont="1" applyAlignment="1">
      <alignment vertical="center"/>
    </xf>
    <xf numFmtId="4" fontId="21" fillId="0" borderId="0" xfId="0" applyNumberFormat="1" applyFont="1"/>
    <xf numFmtId="0" fontId="21" fillId="0" borderId="0" xfId="0" applyFont="1"/>
    <xf numFmtId="0" fontId="14" fillId="0" borderId="0" xfId="0" applyFont="1" applyBorder="1"/>
    <xf numFmtId="0" fontId="20" fillId="0" borderId="0" xfId="0" applyFont="1" applyFill="1"/>
    <xf numFmtId="4" fontId="20" fillId="0" borderId="0" xfId="0" applyNumberFormat="1" applyFont="1" applyFill="1"/>
    <xf numFmtId="0" fontId="20" fillId="0" borderId="0" xfId="0" applyFont="1"/>
    <xf numFmtId="4" fontId="20" fillId="0" borderId="0" xfId="0" applyNumberFormat="1" applyFont="1"/>
    <xf numFmtId="4" fontId="14" fillId="0" borderId="0" xfId="0" applyNumberFormat="1" applyFont="1" applyBorder="1" applyAlignment="1">
      <alignment horizontal="right"/>
    </xf>
    <xf numFmtId="4" fontId="4" fillId="15" borderId="1" xfId="0" applyNumberFormat="1" applyFont="1" applyFill="1" applyBorder="1"/>
    <xf numFmtId="4" fontId="5" fillId="15" borderId="1" xfId="0" applyNumberFormat="1" applyFont="1" applyFill="1" applyBorder="1"/>
    <xf numFmtId="4" fontId="12" fillId="15" borderId="1" xfId="0" applyNumberFormat="1" applyFont="1" applyFill="1" applyBorder="1"/>
    <xf numFmtId="4" fontId="10" fillId="15" borderId="1" xfId="0" applyNumberFormat="1" applyFont="1" applyFill="1" applyBorder="1"/>
    <xf numFmtId="4" fontId="11" fillId="15" borderId="1" xfId="0" applyNumberFormat="1" applyFont="1" applyFill="1" applyBorder="1"/>
    <xf numFmtId="4" fontId="3" fillId="15" borderId="1" xfId="0" applyNumberFormat="1" applyFont="1" applyFill="1" applyBorder="1"/>
    <xf numFmtId="4" fontId="8" fillId="15" borderId="1" xfId="0" applyNumberFormat="1" applyFont="1" applyFill="1" applyBorder="1"/>
    <xf numFmtId="49" fontId="5" fillId="0" borderId="1" xfId="0" applyNumberFormat="1" applyFont="1" applyBorder="1"/>
    <xf numFmtId="49" fontId="3" fillId="0" borderId="0" xfId="1" applyNumberFormat="1" applyFont="1"/>
    <xf numFmtId="49" fontId="0" fillId="0" borderId="0" xfId="0" applyNumberFormat="1" applyFont="1"/>
    <xf numFmtId="49" fontId="3" fillId="0" borderId="0" xfId="1" applyNumberFormat="1" applyFont="1" applyBorder="1" applyAlignment="1">
      <alignment horizontal="left"/>
    </xf>
    <xf numFmtId="49" fontId="2" fillId="0" borderId="1" xfId="1" applyNumberFormat="1" applyFont="1" applyBorder="1" applyAlignment="1">
      <alignment horizontal="center"/>
    </xf>
    <xf numFmtId="49" fontId="4" fillId="11" borderId="1" xfId="0" applyNumberFormat="1" applyFont="1" applyFill="1" applyBorder="1"/>
    <xf numFmtId="49" fontId="5" fillId="0" borderId="0" xfId="0" applyNumberFormat="1" applyFont="1" applyBorder="1"/>
    <xf numFmtId="49" fontId="4" fillId="12" borderId="1" xfId="0" applyNumberFormat="1" applyFont="1" applyFill="1" applyBorder="1"/>
    <xf numFmtId="49" fontId="4" fillId="0" borderId="1" xfId="0" applyNumberFormat="1" applyFont="1" applyBorder="1"/>
    <xf numFmtId="0" fontId="5" fillId="0" borderId="0" xfId="0" applyFont="1" applyBorder="1" applyAlignment="1">
      <alignment horizontal="left" wrapText="1"/>
    </xf>
    <xf numFmtId="0" fontId="14" fillId="0" borderId="0" xfId="0" applyFont="1" applyAlignment="1">
      <alignment horizontal="center"/>
    </xf>
    <xf numFmtId="4" fontId="15" fillId="0" borderId="1" xfId="0" applyNumberFormat="1" applyFont="1" applyFill="1" applyBorder="1" applyAlignment="1"/>
    <xf numFmtId="4" fontId="21" fillId="0" borderId="0" xfId="0" applyNumberFormat="1" applyFont="1" applyFill="1"/>
    <xf numFmtId="0" fontId="17" fillId="0" borderId="0" xfId="0" applyFont="1"/>
    <xf numFmtId="4" fontId="17" fillId="0" borderId="0" xfId="0" applyNumberFormat="1" applyFont="1"/>
    <xf numFmtId="0" fontId="17" fillId="4" borderId="0" xfId="0" applyFont="1" applyFill="1"/>
    <xf numFmtId="4" fontId="17" fillId="4" borderId="0" xfId="0" applyNumberFormat="1" applyFont="1" applyFill="1" applyAlignment="1">
      <alignment horizontal="right"/>
    </xf>
    <xf numFmtId="4" fontId="17" fillId="4" borderId="0" xfId="0" applyNumberFormat="1" applyFont="1" applyFill="1"/>
    <xf numFmtId="0" fontId="16" fillId="4" borderId="0" xfId="0" applyFont="1" applyFill="1"/>
    <xf numFmtId="4" fontId="17" fillId="0" borderId="0" xfId="0" applyNumberFormat="1" applyFont="1" applyAlignment="1">
      <alignment horizontal="right"/>
    </xf>
    <xf numFmtId="0" fontId="3" fillId="0" borderId="0" xfId="1" applyFont="1" applyBorder="1" applyAlignment="1">
      <alignment horizontal="left"/>
    </xf>
    <xf numFmtId="0" fontId="5" fillId="0" borderId="1" xfId="0" applyFont="1" applyBorder="1" applyAlignment="1">
      <alignment wrapText="1"/>
    </xf>
    <xf numFmtId="0" fontId="0" fillId="4" borderId="0" xfId="0" applyFont="1" applyFill="1"/>
    <xf numFmtId="0" fontId="5" fillId="0" borderId="1" xfId="0" applyFont="1" applyBorder="1" applyAlignment="1">
      <alignment vertical="center" wrapText="1"/>
    </xf>
    <xf numFmtId="4" fontId="2" fillId="0" borderId="1" xfId="0" applyNumberFormat="1" applyFont="1" applyBorder="1" applyAlignment="1">
      <alignment vertical="center"/>
    </xf>
    <xf numFmtId="0" fontId="0" fillId="0" borderId="0" xfId="0" applyFont="1" applyBorder="1"/>
    <xf numFmtId="49" fontId="0" fillId="0" borderId="0" xfId="0" applyNumberFormat="1" applyFont="1" applyBorder="1"/>
    <xf numFmtId="0" fontId="4" fillId="0" borderId="1" xfId="0" applyFont="1" applyBorder="1" applyAlignment="1">
      <alignment horizontal="left" wrapText="1"/>
    </xf>
    <xf numFmtId="0" fontId="15" fillId="0" borderId="0" xfId="0" applyFont="1" applyFill="1" applyBorder="1" applyAlignment="1">
      <alignment horizontal="left" wrapText="1"/>
    </xf>
    <xf numFmtId="4" fontId="15" fillId="0" borderId="0" xfId="0" applyNumberFormat="1" applyFont="1" applyFill="1" applyBorder="1" applyAlignment="1"/>
    <xf numFmtId="0" fontId="15" fillId="0" borderId="0" xfId="0" applyFont="1" applyFill="1" applyBorder="1" applyAlignment="1"/>
    <xf numFmtId="0" fontId="2" fillId="0" borderId="1" xfId="1" applyFont="1" applyBorder="1" applyAlignment="1"/>
    <xf numFmtId="49" fontId="3" fillId="13" borderId="6" xfId="0" applyNumberFormat="1" applyFont="1" applyFill="1" applyBorder="1" applyAlignment="1"/>
    <xf numFmtId="49" fontId="17" fillId="0" borderId="6" xfId="0" applyNumberFormat="1" applyFont="1" applyFill="1" applyBorder="1" applyAlignment="1"/>
    <xf numFmtId="49" fontId="3" fillId="13" borderId="6" xfId="0" applyNumberFormat="1" applyFont="1" applyFill="1" applyBorder="1" applyAlignment="1">
      <alignment wrapText="1"/>
    </xf>
    <xf numFmtId="49" fontId="17" fillId="0" borderId="6" xfId="0" applyNumberFormat="1" applyFont="1" applyFill="1" applyBorder="1" applyAlignment="1">
      <alignment wrapText="1"/>
    </xf>
    <xf numFmtId="49" fontId="2" fillId="0" borderId="6" xfId="0" applyNumberFormat="1" applyFont="1" applyFill="1" applyBorder="1" applyAlignment="1">
      <alignment wrapText="1"/>
    </xf>
    <xf numFmtId="49" fontId="3" fillId="0" borderId="6" xfId="0" applyNumberFormat="1" applyFont="1" applyFill="1" applyBorder="1" applyAlignment="1">
      <alignment wrapText="1"/>
    </xf>
    <xf numFmtId="49" fontId="12" fillId="0" borderId="6" xfId="0" applyNumberFormat="1" applyFont="1" applyFill="1" applyBorder="1" applyAlignment="1">
      <alignment wrapText="1"/>
    </xf>
    <xf numFmtId="0" fontId="15" fillId="0" borderId="0" xfId="0" applyFont="1" applyAlignment="1"/>
    <xf numFmtId="0" fontId="14" fillId="0" borderId="0" xfId="0" applyNumberFormat="1" applyFont="1" applyAlignment="1">
      <alignment vertical="center" wrapText="1"/>
    </xf>
    <xf numFmtId="0" fontId="17" fillId="0" borderId="0" xfId="0" applyFont="1" applyFill="1"/>
    <xf numFmtId="0" fontId="17" fillId="0" borderId="3" xfId="0" applyNumberFormat="1" applyFont="1" applyFill="1" applyBorder="1" applyAlignment="1">
      <alignment horizontal="left" wrapText="1"/>
    </xf>
    <xf numFmtId="0" fontId="17" fillId="0" borderId="4" xfId="0" applyNumberFormat="1" applyFont="1" applyFill="1" applyBorder="1" applyAlignment="1">
      <alignment horizontal="left" wrapText="1"/>
    </xf>
    <xf numFmtId="0" fontId="3" fillId="13" borderId="3" xfId="0" applyNumberFormat="1" applyFont="1" applyFill="1" applyBorder="1" applyAlignment="1">
      <alignment horizontal="left" wrapText="1"/>
    </xf>
    <xf numFmtId="0" fontId="3" fillId="13" borderId="4" xfId="0" applyNumberFormat="1" applyFont="1" applyFill="1" applyBorder="1" applyAlignment="1">
      <alignment horizontal="left" wrapText="1"/>
    </xf>
    <xf numFmtId="0" fontId="2" fillId="0" borderId="3" xfId="0" applyNumberFormat="1" applyFont="1" applyFill="1" applyBorder="1" applyAlignment="1">
      <alignment horizontal="left" wrapText="1"/>
    </xf>
    <xf numFmtId="0" fontId="2" fillId="0" borderId="4" xfId="0" applyNumberFormat="1" applyFont="1" applyFill="1" applyBorder="1" applyAlignment="1">
      <alignment horizontal="left" wrapText="1"/>
    </xf>
    <xf numFmtId="49" fontId="17" fillId="0" borderId="3" xfId="0" applyNumberFormat="1" applyFont="1" applyFill="1" applyBorder="1" applyAlignment="1">
      <alignment horizontal="left" wrapText="1"/>
    </xf>
    <xf numFmtId="49" fontId="17" fillId="0" borderId="4" xfId="0" applyNumberFormat="1" applyFont="1" applyFill="1" applyBorder="1" applyAlignment="1">
      <alignment horizontal="left" wrapText="1"/>
    </xf>
    <xf numFmtId="0" fontId="3" fillId="0" borderId="3" xfId="0" applyNumberFormat="1" applyFont="1" applyFill="1" applyBorder="1" applyAlignment="1">
      <alignment horizontal="left" wrapText="1"/>
    </xf>
    <xf numFmtId="0" fontId="3" fillId="0" borderId="4" xfId="0" applyNumberFormat="1" applyFont="1" applyFill="1" applyBorder="1" applyAlignment="1">
      <alignment horizontal="left" wrapText="1"/>
    </xf>
    <xf numFmtId="0" fontId="3" fillId="0" borderId="3" xfId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0" fontId="2" fillId="0" borderId="1" xfId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0" fontId="2" fillId="0" borderId="0" xfId="1" applyFont="1" applyFill="1" applyBorder="1" applyAlignment="1">
      <alignment horizontal="left" wrapText="1"/>
    </xf>
    <xf numFmtId="0" fontId="3" fillId="0" borderId="0" xfId="1" applyFont="1" applyBorder="1" applyAlignment="1">
      <alignment horizontal="center"/>
    </xf>
    <xf numFmtId="0" fontId="3" fillId="0" borderId="0" xfId="1" applyFont="1" applyBorder="1" applyAlignment="1">
      <alignment horizontal="left"/>
    </xf>
    <xf numFmtId="0" fontId="2" fillId="0" borderId="0" xfId="1" applyFont="1" applyBorder="1" applyAlignment="1">
      <alignment horizontal="center"/>
    </xf>
    <xf numFmtId="0" fontId="2" fillId="0" borderId="0" xfId="1" applyFont="1" applyBorder="1" applyAlignment="1">
      <alignment horizontal="left" wrapText="1"/>
    </xf>
    <xf numFmtId="0" fontId="12" fillId="0" borderId="1" xfId="0" applyFont="1" applyBorder="1" applyAlignment="1">
      <alignment horizontal="left"/>
    </xf>
    <xf numFmtId="0" fontId="17" fillId="0" borderId="3" xfId="0" applyFont="1" applyBorder="1" applyAlignment="1">
      <alignment horizontal="left"/>
    </xf>
    <xf numFmtId="0" fontId="17" fillId="0" borderId="4" xfId="0" applyFont="1" applyBorder="1" applyAlignment="1">
      <alignment horizontal="left"/>
    </xf>
    <xf numFmtId="0" fontId="3" fillId="0" borderId="1" xfId="1" applyFont="1" applyBorder="1" applyAlignment="1"/>
    <xf numFmtId="0" fontId="3" fillId="0" borderId="1" xfId="1" applyFont="1" applyBorder="1" applyAlignment="1">
      <alignment horizontal="left"/>
    </xf>
    <xf numFmtId="0" fontId="3" fillId="0" borderId="3" xfId="1" applyFont="1" applyBorder="1" applyAlignment="1">
      <alignment horizontal="left" wrapText="1"/>
    </xf>
    <xf numFmtId="0" fontId="3" fillId="0" borderId="4" xfId="1" applyFont="1" applyBorder="1" applyAlignment="1">
      <alignment horizontal="left" wrapText="1"/>
    </xf>
    <xf numFmtId="0" fontId="0" fillId="0" borderId="1" xfId="0" applyFont="1" applyBorder="1"/>
    <xf numFmtId="0" fontId="15" fillId="0" borderId="3" xfId="0" applyFont="1" applyFill="1" applyBorder="1" applyAlignment="1">
      <alignment horizontal="left" wrapText="1"/>
    </xf>
    <xf numFmtId="0" fontId="15" fillId="0" borderId="4" xfId="0" applyFont="1" applyFill="1" applyBorder="1" applyAlignment="1">
      <alignment horizontal="left" wrapText="1"/>
    </xf>
    <xf numFmtId="0" fontId="15" fillId="0" borderId="0" xfId="0" applyFont="1" applyAlignment="1">
      <alignment horizontal="left"/>
    </xf>
    <xf numFmtId="0" fontId="3" fillId="0" borderId="10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10" xfId="1" applyFont="1" applyBorder="1" applyAlignment="1">
      <alignment horizontal="center"/>
    </xf>
    <xf numFmtId="0" fontId="2" fillId="0" borderId="2" xfId="1" applyFont="1" applyBorder="1" applyAlignment="1">
      <alignment horizontal="center"/>
    </xf>
    <xf numFmtId="49" fontId="2" fillId="0" borderId="10" xfId="1" applyNumberFormat="1" applyFont="1" applyBorder="1" applyAlignment="1">
      <alignment horizontal="center"/>
    </xf>
    <xf numFmtId="49" fontId="2" fillId="0" borderId="2" xfId="1" applyNumberFormat="1" applyFont="1" applyBorder="1" applyAlignment="1">
      <alignment horizontal="center"/>
    </xf>
    <xf numFmtId="0" fontId="2" fillId="0" borderId="6" xfId="0" applyNumberFormat="1" applyFont="1" applyFill="1" applyBorder="1" applyAlignment="1">
      <alignment horizontal="center"/>
    </xf>
    <xf numFmtId="0" fontId="2" fillId="0" borderId="3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center"/>
    </xf>
    <xf numFmtId="0" fontId="17" fillId="0" borderId="0" xfId="0" applyFont="1" applyBorder="1" applyAlignment="1">
      <alignment horizontal="left" wrapText="1"/>
    </xf>
    <xf numFmtId="0" fontId="3" fillId="13" borderId="3" xfId="0" applyNumberFormat="1" applyFont="1" applyFill="1" applyBorder="1" applyAlignment="1">
      <alignment horizontal="left"/>
    </xf>
    <xf numFmtId="0" fontId="3" fillId="13" borderId="4" xfId="0" applyNumberFormat="1" applyFont="1" applyFill="1" applyBorder="1" applyAlignment="1">
      <alignment horizontal="left"/>
    </xf>
    <xf numFmtId="0" fontId="17" fillId="0" borderId="3" xfId="0" applyNumberFormat="1" applyFont="1" applyFill="1" applyBorder="1" applyAlignment="1">
      <alignment horizontal="left"/>
    </xf>
    <xf numFmtId="0" fontId="17" fillId="0" borderId="4" xfId="0" applyNumberFormat="1" applyFont="1" applyFill="1" applyBorder="1" applyAlignment="1">
      <alignment horizontal="left"/>
    </xf>
    <xf numFmtId="0" fontId="3" fillId="13" borderId="6" xfId="0" applyNumberFormat="1" applyFont="1" applyFill="1" applyBorder="1" applyAlignment="1">
      <alignment horizontal="left" wrapText="1"/>
    </xf>
    <xf numFmtId="0" fontId="12" fillId="0" borderId="3" xfId="0" applyNumberFormat="1" applyFont="1" applyFill="1" applyBorder="1" applyAlignment="1">
      <alignment horizontal="left" wrapText="1"/>
    </xf>
    <xf numFmtId="0" fontId="12" fillId="0" borderId="4" xfId="0" applyNumberFormat="1" applyFont="1" applyFill="1" applyBorder="1" applyAlignment="1">
      <alignment horizontal="left" wrapText="1"/>
    </xf>
    <xf numFmtId="0" fontId="17" fillId="0" borderId="0" xfId="0" applyFont="1" applyAlignment="1">
      <alignment horizontal="center"/>
    </xf>
    <xf numFmtId="0" fontId="5" fillId="0" borderId="0" xfId="0" applyFont="1" applyBorder="1" applyAlignment="1">
      <alignment horizontal="left" wrapText="1"/>
    </xf>
    <xf numFmtId="0" fontId="17" fillId="0" borderId="0" xfId="0" applyFont="1" applyAlignment="1">
      <alignment horizontal="left"/>
    </xf>
    <xf numFmtId="0" fontId="2" fillId="0" borderId="6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3" fillId="5" borderId="6" xfId="1" applyFont="1" applyFill="1" applyBorder="1" applyAlignment="1">
      <alignment horizontal="center"/>
    </xf>
    <xf numFmtId="0" fontId="3" fillId="5" borderId="3" xfId="1" applyFont="1" applyFill="1" applyBorder="1" applyAlignment="1">
      <alignment horizontal="center"/>
    </xf>
    <xf numFmtId="0" fontId="3" fillId="10" borderId="6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 wrapText="1"/>
    </xf>
    <xf numFmtId="0" fontId="6" fillId="8" borderId="6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6" fillId="9" borderId="6" xfId="0" applyFont="1" applyFill="1" applyBorder="1" applyAlignment="1">
      <alignment horizontal="center" vertical="center" wrapText="1"/>
    </xf>
    <xf numFmtId="0" fontId="6" fillId="9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left" wrapText="1"/>
    </xf>
    <xf numFmtId="0" fontId="3" fillId="2" borderId="3" xfId="0" applyFont="1" applyFill="1" applyBorder="1" applyAlignment="1">
      <alignment horizontal="left" wrapText="1"/>
    </xf>
    <xf numFmtId="0" fontId="6" fillId="14" borderId="6" xfId="0" applyFont="1" applyFill="1" applyBorder="1" applyAlignment="1">
      <alignment horizontal="left" vertical="center" wrapText="1"/>
    </xf>
    <xf numFmtId="0" fontId="6" fillId="14" borderId="3" xfId="0" applyFont="1" applyFill="1" applyBorder="1" applyAlignment="1">
      <alignment horizontal="left" vertical="center" wrapText="1"/>
    </xf>
    <xf numFmtId="0" fontId="3" fillId="15" borderId="6" xfId="0" applyFont="1" applyFill="1" applyBorder="1" applyAlignment="1">
      <alignment horizontal="center"/>
    </xf>
    <xf numFmtId="0" fontId="3" fillId="15" borderId="3" xfId="0" applyFont="1" applyFill="1" applyBorder="1" applyAlignment="1">
      <alignment horizontal="center"/>
    </xf>
    <xf numFmtId="0" fontId="3" fillId="0" borderId="6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3" fillId="10" borderId="6" xfId="0" applyFont="1" applyFill="1" applyBorder="1" applyAlignment="1">
      <alignment horizontal="center" wrapText="1"/>
    </xf>
    <xf numFmtId="0" fontId="3" fillId="10" borderId="3" xfId="0" applyFont="1" applyFill="1" applyBorder="1" applyAlignment="1">
      <alignment horizontal="center" wrapText="1"/>
    </xf>
    <xf numFmtId="0" fontId="3" fillId="0" borderId="0" xfId="0" applyFont="1" applyBorder="1" applyAlignment="1">
      <alignment horizontal="left"/>
    </xf>
    <xf numFmtId="0" fontId="5" fillId="0" borderId="0" xfId="0" applyFont="1" applyBorder="1" applyAlignment="1">
      <alignment horizontal="center"/>
    </xf>
    <xf numFmtId="0" fontId="2" fillId="4" borderId="0" xfId="0" applyFont="1" applyFill="1" applyBorder="1" applyAlignment="1">
      <alignment horizontal="left" wrapText="1"/>
    </xf>
    <xf numFmtId="0" fontId="2" fillId="0" borderId="10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left"/>
    </xf>
    <xf numFmtId="0" fontId="3" fillId="8" borderId="6" xfId="0" applyFont="1" applyFill="1" applyBorder="1" applyAlignment="1">
      <alignment horizontal="center" vertical="center" wrapText="1"/>
    </xf>
    <xf numFmtId="0" fontId="3" fillId="8" borderId="3" xfId="0" applyFont="1" applyFill="1" applyBorder="1" applyAlignment="1">
      <alignment horizontal="center" vertical="center" wrapText="1"/>
    </xf>
    <xf numFmtId="0" fontId="3" fillId="9" borderId="6" xfId="0" applyFont="1" applyFill="1" applyBorder="1" applyAlignment="1">
      <alignment horizontal="center" wrapText="1"/>
    </xf>
    <xf numFmtId="0" fontId="3" fillId="9" borderId="3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6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6" fillId="14" borderId="6" xfId="0" applyFont="1" applyFill="1" applyBorder="1" applyAlignment="1">
      <alignment horizontal="left" vertical="center"/>
    </xf>
    <xf numFmtId="0" fontId="6" fillId="14" borderId="3" xfId="0" applyFont="1" applyFill="1" applyBorder="1" applyAlignment="1">
      <alignment horizontal="left" vertical="center"/>
    </xf>
    <xf numFmtId="0" fontId="3" fillId="0" borderId="6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15" borderId="6" xfId="0" applyFont="1" applyFill="1" applyBorder="1" applyAlignment="1">
      <alignment horizontal="center" vertical="center"/>
    </xf>
    <xf numFmtId="0" fontId="3" fillId="15" borderId="3" xfId="0" applyFont="1" applyFill="1" applyBorder="1" applyAlignment="1">
      <alignment horizontal="center" vertical="center"/>
    </xf>
    <xf numFmtId="0" fontId="3" fillId="15" borderId="6" xfId="0" applyFont="1" applyFill="1" applyBorder="1" applyAlignment="1">
      <alignment horizontal="center" wrapText="1"/>
    </xf>
    <xf numFmtId="0" fontId="3" fillId="15" borderId="3" xfId="0" applyFont="1" applyFill="1" applyBorder="1" applyAlignment="1">
      <alignment horizontal="center" wrapText="1"/>
    </xf>
    <xf numFmtId="0" fontId="3" fillId="3" borderId="6" xfId="0" applyFont="1" applyFill="1" applyBorder="1" applyAlignment="1">
      <alignment horizontal="left" wrapText="1"/>
    </xf>
    <xf numFmtId="0" fontId="3" fillId="3" borderId="3" xfId="0" applyFont="1" applyFill="1" applyBorder="1" applyAlignment="1">
      <alignment horizontal="left" wrapText="1"/>
    </xf>
    <xf numFmtId="0" fontId="4" fillId="8" borderId="6" xfId="0" applyFont="1" applyFill="1" applyBorder="1" applyAlignment="1">
      <alignment horizontal="center" vertical="center" wrapText="1"/>
    </xf>
    <xf numFmtId="0" fontId="4" fillId="8" borderId="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wrapText="1"/>
    </xf>
    <xf numFmtId="0" fontId="3" fillId="2" borderId="3" xfId="0" applyFont="1" applyFill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4" fillId="2" borderId="6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left"/>
    </xf>
    <xf numFmtId="0" fontId="4" fillId="9" borderId="6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left" wrapText="1"/>
    </xf>
    <xf numFmtId="0" fontId="4" fillId="2" borderId="3" xfId="0" applyFont="1" applyFill="1" applyBorder="1" applyAlignment="1">
      <alignment horizontal="left" wrapText="1"/>
    </xf>
    <xf numFmtId="0" fontId="3" fillId="15" borderId="1" xfId="0" applyFont="1" applyFill="1" applyBorder="1" applyAlignment="1">
      <alignment horizontal="center"/>
    </xf>
    <xf numFmtId="0" fontId="3" fillId="9" borderId="6" xfId="0" applyFont="1" applyFill="1" applyBorder="1" applyAlignment="1">
      <alignment horizontal="center" vertical="center" wrapText="1"/>
    </xf>
    <xf numFmtId="0" fontId="3" fillId="9" borderId="3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left" wrapText="1"/>
    </xf>
    <xf numFmtId="0" fontId="4" fillId="3" borderId="3" xfId="0" applyFont="1" applyFill="1" applyBorder="1" applyAlignment="1">
      <alignment horizontal="left" wrapText="1"/>
    </xf>
    <xf numFmtId="0" fontId="4" fillId="15" borderId="6" xfId="0" applyFont="1" applyFill="1" applyBorder="1" applyAlignment="1">
      <alignment horizontal="center" wrapText="1"/>
    </xf>
    <xf numFmtId="0" fontId="4" fillId="15" borderId="3" xfId="0" applyFont="1" applyFill="1" applyBorder="1" applyAlignment="1">
      <alignment horizontal="center" wrapText="1"/>
    </xf>
    <xf numFmtId="0" fontId="4" fillId="0" borderId="6" xfId="0" applyFont="1" applyBorder="1" applyAlignment="1">
      <alignment horizontal="left" wrapText="1"/>
    </xf>
    <xf numFmtId="0" fontId="4" fillId="0" borderId="3" xfId="0" applyFont="1" applyBorder="1" applyAlignment="1">
      <alignment horizontal="left" wrapText="1"/>
    </xf>
    <xf numFmtId="0" fontId="5" fillId="0" borderId="6" xfId="0" applyFont="1" applyBorder="1" applyAlignment="1">
      <alignment horizontal="left" wrapText="1"/>
    </xf>
    <xf numFmtId="0" fontId="5" fillId="0" borderId="3" xfId="0" applyFont="1" applyBorder="1" applyAlignment="1">
      <alignment horizontal="left" wrapText="1"/>
    </xf>
    <xf numFmtId="0" fontId="4" fillId="15" borderId="6" xfId="0" applyFont="1" applyFill="1" applyBorder="1" applyAlignment="1">
      <alignment horizontal="center"/>
    </xf>
    <xf numFmtId="0" fontId="4" fillId="15" borderId="3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6" xfId="0" applyFont="1" applyFill="1" applyBorder="1" applyAlignment="1">
      <alignment horizontal="left" wrapText="1" shrinkToFit="1"/>
    </xf>
    <xf numFmtId="0" fontId="3" fillId="3" borderId="3" xfId="0" applyFont="1" applyFill="1" applyBorder="1" applyAlignment="1">
      <alignment horizontal="left" wrapText="1" shrinkToFit="1"/>
    </xf>
    <xf numFmtId="0" fontId="4" fillId="0" borderId="6" xfId="0" applyFont="1" applyFill="1" applyBorder="1" applyAlignment="1">
      <alignment horizontal="left" wrapText="1"/>
    </xf>
    <xf numFmtId="0" fontId="4" fillId="0" borderId="3" xfId="0" applyFont="1" applyFill="1" applyBorder="1" applyAlignment="1">
      <alignment horizontal="left" wrapText="1"/>
    </xf>
    <xf numFmtId="0" fontId="5" fillId="0" borderId="6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3" fillId="9" borderId="6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 wrapText="1"/>
    </xf>
    <xf numFmtId="0" fontId="9" fillId="0" borderId="6" xfId="0" applyFont="1" applyFill="1" applyBorder="1" applyAlignment="1">
      <alignment horizontal="left" wrapText="1"/>
    </xf>
    <xf numFmtId="0" fontId="9" fillId="0" borderId="3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 wrapText="1"/>
    </xf>
    <xf numFmtId="0" fontId="2" fillId="0" borderId="3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/>
    </xf>
    <xf numFmtId="0" fontId="3" fillId="6" borderId="6" xfId="0" applyFont="1" applyFill="1" applyBorder="1" applyAlignment="1">
      <alignment horizontal="left"/>
    </xf>
    <xf numFmtId="0" fontId="3" fillId="6" borderId="3" xfId="0" applyFont="1" applyFill="1" applyBorder="1" applyAlignment="1">
      <alignment horizontal="left"/>
    </xf>
    <xf numFmtId="0" fontId="7" fillId="15" borderId="6" xfId="0" applyFont="1" applyFill="1" applyBorder="1" applyAlignment="1">
      <alignment horizontal="center"/>
    </xf>
    <xf numFmtId="0" fontId="7" fillId="15" borderId="3" xfId="0" applyFont="1" applyFill="1" applyBorder="1" applyAlignment="1">
      <alignment horizontal="center"/>
    </xf>
    <xf numFmtId="0" fontId="2" fillId="0" borderId="6" xfId="0" applyFont="1" applyBorder="1" applyAlignment="1">
      <alignment horizontal="left" wrapText="1" shrinkToFit="1"/>
    </xf>
    <xf numFmtId="0" fontId="2" fillId="0" borderId="3" xfId="0" applyFont="1" applyBorder="1" applyAlignment="1">
      <alignment horizontal="left" wrapText="1" shrinkToFit="1"/>
    </xf>
    <xf numFmtId="0" fontId="9" fillId="3" borderId="6" xfId="0" applyFont="1" applyFill="1" applyBorder="1" applyAlignment="1">
      <alignment horizontal="left" wrapText="1"/>
    </xf>
    <xf numFmtId="0" fontId="9" fillId="3" borderId="3" xfId="0" applyFont="1" applyFill="1" applyBorder="1" applyAlignment="1">
      <alignment horizontal="left" wrapText="1"/>
    </xf>
    <xf numFmtId="0" fontId="9" fillId="15" borderId="6" xfId="0" applyFont="1" applyFill="1" applyBorder="1" applyAlignment="1">
      <alignment horizontal="center" wrapText="1"/>
    </xf>
    <xf numFmtId="0" fontId="9" fillId="15" borderId="3" xfId="0" applyFont="1" applyFill="1" applyBorder="1" applyAlignment="1">
      <alignment horizontal="center" wrapText="1"/>
    </xf>
  </cellXfs>
  <cellStyles count="2">
    <cellStyle name="Normalno" xfId="0" builtinId="0"/>
    <cellStyle name="Tekst objašnjenja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137"/>
  <sheetViews>
    <sheetView topLeftCell="A19" workbookViewId="0">
      <selection activeCell="A34" sqref="A34:XFD34"/>
    </sheetView>
  </sheetViews>
  <sheetFormatPr defaultRowHeight="15" x14ac:dyDescent="0.25"/>
  <cols>
    <col min="1" max="1" width="5" style="2" customWidth="1"/>
    <col min="2" max="2" width="3.7109375" style="2" customWidth="1"/>
    <col min="3" max="3" width="5.28515625" style="124" customWidth="1"/>
    <col min="4" max="4" width="32.5703125" style="2" customWidth="1"/>
    <col min="5" max="5" width="15" style="2" customWidth="1"/>
    <col min="6" max="6" width="14.140625" style="2" customWidth="1"/>
    <col min="7" max="7" width="14.42578125" style="2" customWidth="1"/>
    <col min="8" max="16384" width="9.140625" style="2"/>
  </cols>
  <sheetData>
    <row r="1" spans="1:7" s="144" customFormat="1" ht="41.25" customHeight="1" x14ac:dyDescent="0.25">
      <c r="A1" s="179" t="s">
        <v>293</v>
      </c>
      <c r="B1" s="179"/>
      <c r="C1" s="179"/>
      <c r="D1" s="179"/>
      <c r="E1" s="179"/>
      <c r="F1" s="179"/>
      <c r="G1" s="179"/>
    </row>
    <row r="3" spans="1:7" x14ac:dyDescent="0.25">
      <c r="A3" s="180" t="s">
        <v>279</v>
      </c>
      <c r="B3" s="180"/>
      <c r="C3" s="180"/>
      <c r="D3" s="180"/>
      <c r="E3" s="180"/>
      <c r="F3" s="180"/>
      <c r="G3" s="180"/>
    </row>
    <row r="4" spans="1:7" x14ac:dyDescent="0.25">
      <c r="A4" s="180" t="s">
        <v>151</v>
      </c>
      <c r="B4" s="180"/>
      <c r="C4" s="180"/>
      <c r="D4" s="180"/>
      <c r="E4" s="180"/>
      <c r="F4" s="180"/>
      <c r="G4" s="180"/>
    </row>
    <row r="5" spans="1:7" x14ac:dyDescent="0.25">
      <c r="A5" s="1"/>
      <c r="B5" s="1"/>
      <c r="C5" s="123"/>
      <c r="D5" s="1"/>
      <c r="E5" s="1"/>
    </row>
    <row r="6" spans="1:7" x14ac:dyDescent="0.25">
      <c r="A6" s="181" t="s">
        <v>31</v>
      </c>
      <c r="B6" s="181"/>
      <c r="C6" s="181"/>
      <c r="D6" s="181"/>
      <c r="E6" s="181"/>
      <c r="F6" s="181"/>
      <c r="G6" s="181"/>
    </row>
    <row r="8" spans="1:7" x14ac:dyDescent="0.25">
      <c r="A8" s="182" t="s">
        <v>32</v>
      </c>
      <c r="B8" s="182"/>
      <c r="C8" s="182"/>
      <c r="D8" s="182"/>
      <c r="E8" s="182"/>
      <c r="F8" s="182"/>
      <c r="G8" s="182"/>
    </row>
    <row r="10" spans="1:7" ht="44.25" customHeight="1" x14ac:dyDescent="0.25">
      <c r="A10" s="183" t="s">
        <v>288</v>
      </c>
      <c r="B10" s="183"/>
      <c r="C10" s="183"/>
      <c r="D10" s="183"/>
      <c r="E10" s="183"/>
      <c r="F10" s="183"/>
      <c r="G10" s="183"/>
    </row>
    <row r="11" spans="1:7" ht="10.5" customHeight="1" x14ac:dyDescent="0.25"/>
    <row r="12" spans="1:7" ht="18" customHeight="1" x14ac:dyDescent="0.25">
      <c r="A12" s="3" t="s">
        <v>74</v>
      </c>
    </row>
    <row r="13" spans="1:7" ht="18" customHeight="1" x14ac:dyDescent="0.25">
      <c r="A13" s="3"/>
    </row>
    <row r="14" spans="1:7" ht="42.75" customHeight="1" x14ac:dyDescent="0.25">
      <c r="A14" s="184"/>
      <c r="B14" s="184"/>
      <c r="C14" s="184"/>
      <c r="D14" s="184"/>
      <c r="E14" s="37" t="s">
        <v>154</v>
      </c>
      <c r="F14" s="37" t="s">
        <v>233</v>
      </c>
      <c r="G14" s="37" t="s">
        <v>234</v>
      </c>
    </row>
    <row r="15" spans="1:7" ht="17.25" customHeight="1" x14ac:dyDescent="0.25">
      <c r="A15" s="185"/>
      <c r="B15" s="185"/>
      <c r="C15" s="185"/>
      <c r="D15" s="186"/>
      <c r="E15" s="87" t="s">
        <v>153</v>
      </c>
      <c r="F15" s="87" t="s">
        <v>153</v>
      </c>
      <c r="G15" s="87" t="s">
        <v>153</v>
      </c>
    </row>
    <row r="16" spans="1:7" x14ac:dyDescent="0.25">
      <c r="A16" s="176" t="s">
        <v>70</v>
      </c>
      <c r="B16" s="176"/>
      <c r="C16" s="176"/>
      <c r="D16" s="176"/>
      <c r="E16" s="61">
        <f>E50</f>
        <v>1286752</v>
      </c>
      <c r="F16" s="62">
        <f>F50</f>
        <v>-263923.95</v>
      </c>
      <c r="G16" s="62">
        <f>G50</f>
        <v>1022828.05</v>
      </c>
    </row>
    <row r="17" spans="1:7" x14ac:dyDescent="0.25">
      <c r="A17" s="177" t="s">
        <v>238</v>
      </c>
      <c r="B17" s="177"/>
      <c r="C17" s="177"/>
      <c r="D17" s="178"/>
      <c r="E17" s="61">
        <f>E66</f>
        <v>6637</v>
      </c>
      <c r="F17" s="62">
        <f>F66</f>
        <v>0</v>
      </c>
      <c r="G17" s="62">
        <f>G66</f>
        <v>6637</v>
      </c>
    </row>
    <row r="18" spans="1:7" x14ac:dyDescent="0.25">
      <c r="A18" s="174" t="s">
        <v>87</v>
      </c>
      <c r="B18" s="174"/>
      <c r="C18" s="174"/>
      <c r="D18" s="175"/>
      <c r="E18" s="32">
        <f>SUM(E16:E17)</f>
        <v>1293389</v>
      </c>
      <c r="F18" s="53">
        <f>SUM(F16:F17)</f>
        <v>-263923.95</v>
      </c>
      <c r="G18" s="53">
        <f>SUM(G16:G17)</f>
        <v>1029465.05</v>
      </c>
    </row>
    <row r="19" spans="1:7" x14ac:dyDescent="0.25">
      <c r="A19" s="176" t="s">
        <v>71</v>
      </c>
      <c r="B19" s="176"/>
      <c r="C19" s="176"/>
      <c r="D19" s="176"/>
      <c r="E19" s="61">
        <f>E69</f>
        <v>789602</v>
      </c>
      <c r="F19" s="62">
        <f>F69</f>
        <v>8088</v>
      </c>
      <c r="G19" s="62">
        <f>G69</f>
        <v>797690</v>
      </c>
    </row>
    <row r="20" spans="1:7" x14ac:dyDescent="0.25">
      <c r="A20" s="176" t="s">
        <v>72</v>
      </c>
      <c r="B20" s="176"/>
      <c r="C20" s="176"/>
      <c r="D20" s="176"/>
      <c r="E20" s="61">
        <f>E77</f>
        <v>795910</v>
      </c>
      <c r="F20" s="62">
        <f>F77</f>
        <v>127455</v>
      </c>
      <c r="G20" s="62">
        <f>G77</f>
        <v>923365</v>
      </c>
    </row>
    <row r="21" spans="1:7" x14ac:dyDescent="0.25">
      <c r="A21" s="189" t="s">
        <v>88</v>
      </c>
      <c r="B21" s="189"/>
      <c r="C21" s="189"/>
      <c r="D21" s="190"/>
      <c r="E21" s="32">
        <f>SUM(E19:E20)</f>
        <v>1585512</v>
      </c>
      <c r="F21" s="53">
        <f>SUM(F19:F20)</f>
        <v>135543</v>
      </c>
      <c r="G21" s="53">
        <f>SUM(G19:G20)</f>
        <v>1721055</v>
      </c>
    </row>
    <row r="22" spans="1:7" x14ac:dyDescent="0.25">
      <c r="A22" s="188" t="s">
        <v>33</v>
      </c>
      <c r="B22" s="188"/>
      <c r="C22" s="188"/>
      <c r="D22" s="188"/>
      <c r="E22" s="32">
        <f>E18-E21</f>
        <v>-292123</v>
      </c>
      <c r="F22" s="53">
        <f>F18-F21</f>
        <v>-399466.95</v>
      </c>
      <c r="G22" s="53">
        <f>G18-G21</f>
        <v>-691589.95</v>
      </c>
    </row>
    <row r="23" spans="1:7" x14ac:dyDescent="0.25">
      <c r="E23" s="33"/>
      <c r="F23" s="48"/>
      <c r="G23" s="48"/>
    </row>
    <row r="24" spans="1:7" x14ac:dyDescent="0.25">
      <c r="A24" s="181" t="s">
        <v>43</v>
      </c>
      <c r="B24" s="181"/>
      <c r="C24" s="181"/>
      <c r="D24" s="181"/>
      <c r="E24" s="4"/>
      <c r="F24" s="48"/>
      <c r="G24" s="48"/>
    </row>
    <row r="25" spans="1:7" x14ac:dyDescent="0.25">
      <c r="A25" s="142"/>
      <c r="B25" s="142"/>
      <c r="C25" s="125"/>
      <c r="D25" s="142"/>
      <c r="E25" s="4"/>
      <c r="F25" s="48"/>
      <c r="G25" s="48"/>
    </row>
    <row r="26" spans="1:7" ht="42.75" customHeight="1" x14ac:dyDescent="0.25">
      <c r="A26" s="191"/>
      <c r="B26" s="191"/>
      <c r="C26" s="191"/>
      <c r="D26" s="191"/>
      <c r="E26" s="37" t="s">
        <v>154</v>
      </c>
      <c r="F26" s="37" t="s">
        <v>233</v>
      </c>
      <c r="G26" s="37" t="s">
        <v>234</v>
      </c>
    </row>
    <row r="27" spans="1:7" ht="15" customHeight="1" x14ac:dyDescent="0.25">
      <c r="A27" s="187" t="s">
        <v>73</v>
      </c>
      <c r="B27" s="187"/>
      <c r="C27" s="187"/>
      <c r="D27" s="187"/>
      <c r="E27" s="32">
        <f>E83</f>
        <v>133</v>
      </c>
      <c r="F27" s="53">
        <f>F83</f>
        <v>0</v>
      </c>
      <c r="G27" s="53">
        <f>G83</f>
        <v>133</v>
      </c>
    </row>
    <row r="28" spans="1:7" ht="15" customHeight="1" x14ac:dyDescent="0.25">
      <c r="A28" s="188" t="s">
        <v>75</v>
      </c>
      <c r="B28" s="188"/>
      <c r="C28" s="188"/>
      <c r="D28" s="188"/>
      <c r="E28" s="32">
        <f>E86</f>
        <v>29863</v>
      </c>
      <c r="F28" s="53">
        <f>F86</f>
        <v>0</v>
      </c>
      <c r="G28" s="53">
        <f>G86</f>
        <v>29863</v>
      </c>
    </row>
    <row r="29" spans="1:7" x14ac:dyDescent="0.25">
      <c r="A29" s="188" t="s">
        <v>239</v>
      </c>
      <c r="B29" s="188"/>
      <c r="C29" s="188"/>
      <c r="D29" s="188"/>
      <c r="E29" s="32">
        <f>E27-E28</f>
        <v>-29730</v>
      </c>
      <c r="F29" s="53">
        <f>F27-F28</f>
        <v>0</v>
      </c>
      <c r="G29" s="53">
        <f>G27-G28</f>
        <v>-29730</v>
      </c>
    </row>
    <row r="30" spans="1:7" customFormat="1" x14ac:dyDescent="0.25"/>
    <row r="31" spans="1:7" customFormat="1" ht="30" customHeight="1" x14ac:dyDescent="0.25">
      <c r="A31" s="194" t="s">
        <v>284</v>
      </c>
      <c r="B31" s="194"/>
      <c r="C31" s="194"/>
      <c r="D31" s="194"/>
      <c r="E31" s="161"/>
    </row>
    <row r="32" spans="1:7" customFormat="1" ht="15.75" customHeight="1" x14ac:dyDescent="0.25"/>
    <row r="33" spans="1:7" ht="29.25" customHeight="1" x14ac:dyDescent="0.25">
      <c r="A33" s="192" t="s">
        <v>240</v>
      </c>
      <c r="B33" s="192"/>
      <c r="C33" s="192"/>
      <c r="D33" s="193"/>
      <c r="E33" s="133">
        <v>321853</v>
      </c>
      <c r="F33" s="133">
        <v>399466.95</v>
      </c>
      <c r="G33" s="133">
        <f>E33+F33</f>
        <v>721319.95</v>
      </c>
    </row>
    <row r="34" spans="1:7" ht="29.25" customHeight="1" x14ac:dyDescent="0.25">
      <c r="A34" s="150"/>
      <c r="B34" s="150"/>
      <c r="C34" s="150"/>
      <c r="D34" s="150"/>
      <c r="E34" s="151"/>
      <c r="F34" s="151"/>
      <c r="G34" s="151"/>
    </row>
    <row r="35" spans="1:7" ht="29.25" customHeight="1" x14ac:dyDescent="0.25">
      <c r="A35" s="150"/>
      <c r="B35" s="150"/>
      <c r="C35" s="150"/>
      <c r="D35" s="150"/>
      <c r="E35" s="151"/>
      <c r="F35" s="151"/>
      <c r="G35" s="151"/>
    </row>
    <row r="36" spans="1:7" ht="29.25" customHeight="1" x14ac:dyDescent="0.25">
      <c r="A36" s="150"/>
      <c r="B36" s="150"/>
      <c r="C36" s="150"/>
      <c r="D36" s="150"/>
      <c r="E36" s="151"/>
      <c r="F36" s="151"/>
      <c r="G36" s="151"/>
    </row>
    <row r="37" spans="1:7" ht="29.25" customHeight="1" x14ac:dyDescent="0.25">
      <c r="A37" s="150"/>
      <c r="B37" s="150"/>
      <c r="C37" s="150"/>
      <c r="D37" s="150"/>
      <c r="E37" s="151"/>
      <c r="F37" s="151"/>
      <c r="G37" s="151"/>
    </row>
    <row r="38" spans="1:7" ht="29.25" customHeight="1" x14ac:dyDescent="0.25">
      <c r="A38" s="150"/>
      <c r="B38" s="150"/>
      <c r="C38" s="150"/>
      <c r="D38" s="150"/>
      <c r="E38" s="151"/>
      <c r="F38" s="152"/>
      <c r="G38" s="152"/>
    </row>
    <row r="39" spans="1:7" x14ac:dyDescent="0.25">
      <c r="A39" s="182" t="s">
        <v>34</v>
      </c>
      <c r="B39" s="182"/>
      <c r="C39" s="182"/>
      <c r="D39" s="182"/>
      <c r="E39" s="182"/>
      <c r="F39" s="182"/>
      <c r="G39" s="182"/>
    </row>
    <row r="41" spans="1:7" ht="30.75" customHeight="1" x14ac:dyDescent="0.25">
      <c r="A41" s="183" t="s">
        <v>285</v>
      </c>
      <c r="B41" s="183"/>
      <c r="C41" s="183"/>
      <c r="D41" s="183"/>
      <c r="E41" s="183"/>
      <c r="F41" s="183"/>
      <c r="G41" s="183"/>
    </row>
    <row r="43" spans="1:7" x14ac:dyDescent="0.25">
      <c r="A43" s="181" t="s">
        <v>35</v>
      </c>
      <c r="B43" s="181"/>
      <c r="C43" s="181"/>
      <c r="D43" s="181"/>
      <c r="E43" s="5"/>
    </row>
    <row r="45" spans="1:7" ht="15" customHeight="1" x14ac:dyDescent="0.25">
      <c r="A45" s="153" t="s">
        <v>0</v>
      </c>
      <c r="B45" s="153"/>
      <c r="C45" s="153"/>
      <c r="D45" s="153"/>
      <c r="E45" s="195" t="s">
        <v>155</v>
      </c>
      <c r="F45" s="198" t="s">
        <v>233</v>
      </c>
      <c r="G45" s="198" t="s">
        <v>234</v>
      </c>
    </row>
    <row r="46" spans="1:7" x14ac:dyDescent="0.25">
      <c r="A46" s="6"/>
      <c r="B46" s="176" t="s">
        <v>36</v>
      </c>
      <c r="C46" s="176"/>
      <c r="D46" s="176"/>
      <c r="E46" s="196"/>
      <c r="F46" s="199"/>
      <c r="G46" s="199"/>
    </row>
    <row r="47" spans="1:7" x14ac:dyDescent="0.25">
      <c r="A47" s="6"/>
      <c r="B47" s="6"/>
      <c r="C47" s="203" t="s">
        <v>228</v>
      </c>
      <c r="D47" s="201" t="s">
        <v>37</v>
      </c>
      <c r="E47" s="196"/>
      <c r="F47" s="199"/>
      <c r="G47" s="199"/>
    </row>
    <row r="48" spans="1:7" x14ac:dyDescent="0.25">
      <c r="A48" s="6"/>
      <c r="B48" s="6"/>
      <c r="C48" s="204"/>
      <c r="D48" s="202"/>
      <c r="E48" s="197"/>
      <c r="F48" s="200"/>
      <c r="G48" s="200"/>
    </row>
    <row r="49" spans="1:7" x14ac:dyDescent="0.25">
      <c r="A49" s="7">
        <v>1</v>
      </c>
      <c r="B49" s="7">
        <v>2</v>
      </c>
      <c r="C49" s="126">
        <v>3</v>
      </c>
      <c r="D49" s="7">
        <v>4</v>
      </c>
      <c r="E49" s="7">
        <v>5</v>
      </c>
      <c r="F49" s="7">
        <v>6</v>
      </c>
      <c r="G49" s="7">
        <v>7</v>
      </c>
    </row>
    <row r="50" spans="1:7" x14ac:dyDescent="0.25">
      <c r="A50" s="64">
        <v>6</v>
      </c>
      <c r="B50" s="64"/>
      <c r="C50" s="127"/>
      <c r="D50" s="64" t="s">
        <v>38</v>
      </c>
      <c r="E50" s="65">
        <f>E51+E53+E55+E58+E64+E61</f>
        <v>1286752</v>
      </c>
      <c r="F50" s="65">
        <f>F51+F53+F55+F58+F61+F64</f>
        <v>-263923.95</v>
      </c>
      <c r="G50" s="65">
        <f>G51+G53+G55+G58+G61+G64</f>
        <v>1022828.05</v>
      </c>
    </row>
    <row r="51" spans="1:7" x14ac:dyDescent="0.25">
      <c r="A51" s="10"/>
      <c r="B51" s="8">
        <v>61</v>
      </c>
      <c r="C51" s="130"/>
      <c r="D51" s="8" t="s">
        <v>39</v>
      </c>
      <c r="E51" s="31">
        <v>82157</v>
      </c>
      <c r="F51" s="51"/>
      <c r="G51" s="51">
        <f>E51+F51</f>
        <v>82157</v>
      </c>
    </row>
    <row r="52" spans="1:7" x14ac:dyDescent="0.25">
      <c r="A52" s="10"/>
      <c r="B52" s="10"/>
      <c r="C52" s="122" t="s">
        <v>58</v>
      </c>
      <c r="D52" s="10" t="s">
        <v>59</v>
      </c>
      <c r="E52" s="21">
        <v>82157</v>
      </c>
      <c r="F52" s="52"/>
      <c r="G52" s="52">
        <f t="shared" ref="G52:G65" si="0">E52+F52</f>
        <v>82157</v>
      </c>
    </row>
    <row r="53" spans="1:7" ht="39" x14ac:dyDescent="0.25">
      <c r="A53" s="10"/>
      <c r="B53" s="8">
        <v>63</v>
      </c>
      <c r="C53" s="130"/>
      <c r="D53" s="149" t="s">
        <v>40</v>
      </c>
      <c r="E53" s="31">
        <v>490059</v>
      </c>
      <c r="F53" s="51">
        <v>795</v>
      </c>
      <c r="G53" s="51">
        <f t="shared" si="0"/>
        <v>490854</v>
      </c>
    </row>
    <row r="54" spans="1:7" x14ac:dyDescent="0.25">
      <c r="A54" s="10"/>
      <c r="B54" s="10"/>
      <c r="C54" s="122" t="s">
        <v>64</v>
      </c>
      <c r="D54" s="93" t="s">
        <v>229</v>
      </c>
      <c r="E54" s="21">
        <f t="shared" ref="E54" si="1">E53</f>
        <v>490059</v>
      </c>
      <c r="F54" s="52">
        <v>795</v>
      </c>
      <c r="G54" s="52">
        <f t="shared" si="0"/>
        <v>490854</v>
      </c>
    </row>
    <row r="55" spans="1:7" x14ac:dyDescent="0.25">
      <c r="A55" s="10"/>
      <c r="B55" s="8">
        <v>64</v>
      </c>
      <c r="C55" s="130"/>
      <c r="D55" s="8" t="s">
        <v>41</v>
      </c>
      <c r="E55" s="31">
        <v>642456</v>
      </c>
      <c r="F55" s="51">
        <f>F56+F57</f>
        <v>-264718.95</v>
      </c>
      <c r="G55" s="51">
        <f t="shared" si="0"/>
        <v>377737.05</v>
      </c>
    </row>
    <row r="56" spans="1:7" x14ac:dyDescent="0.25">
      <c r="A56" s="10"/>
      <c r="B56" s="10"/>
      <c r="C56" s="122" t="s">
        <v>58</v>
      </c>
      <c r="D56" s="10" t="s">
        <v>59</v>
      </c>
      <c r="E56" s="21">
        <v>642189</v>
      </c>
      <c r="F56" s="52">
        <v>-264718.95</v>
      </c>
      <c r="G56" s="52">
        <f t="shared" si="0"/>
        <v>377470.05</v>
      </c>
    </row>
    <row r="57" spans="1:7" x14ac:dyDescent="0.25">
      <c r="A57" s="10"/>
      <c r="B57" s="10"/>
      <c r="C57" s="122" t="s">
        <v>62</v>
      </c>
      <c r="D57" s="10" t="s">
        <v>63</v>
      </c>
      <c r="E57" s="21">
        <v>267</v>
      </c>
      <c r="F57" s="52"/>
      <c r="G57" s="52">
        <f t="shared" si="0"/>
        <v>267</v>
      </c>
    </row>
    <row r="58" spans="1:7" ht="41.25" customHeight="1" x14ac:dyDescent="0.25">
      <c r="A58" s="10"/>
      <c r="B58" s="8">
        <v>65</v>
      </c>
      <c r="C58" s="130"/>
      <c r="D58" s="12" t="s">
        <v>42</v>
      </c>
      <c r="E58" s="31">
        <v>70194</v>
      </c>
      <c r="F58" s="51"/>
      <c r="G58" s="51">
        <f t="shared" si="0"/>
        <v>70194</v>
      </c>
    </row>
    <row r="59" spans="1:7" ht="18" customHeight="1" x14ac:dyDescent="0.25">
      <c r="A59" s="10"/>
      <c r="B59" s="10"/>
      <c r="C59" s="122" t="s">
        <v>58</v>
      </c>
      <c r="D59" s="143" t="s">
        <v>59</v>
      </c>
      <c r="E59" s="21">
        <v>266</v>
      </c>
      <c r="F59" s="52"/>
      <c r="G59" s="52">
        <f t="shared" si="0"/>
        <v>266</v>
      </c>
    </row>
    <row r="60" spans="1:7" ht="19.5" customHeight="1" x14ac:dyDescent="0.25">
      <c r="A60" s="10"/>
      <c r="B60" s="10"/>
      <c r="C60" s="122" t="s">
        <v>62</v>
      </c>
      <c r="D60" s="143" t="s">
        <v>63</v>
      </c>
      <c r="E60" s="21">
        <v>69928</v>
      </c>
      <c r="F60" s="52"/>
      <c r="G60" s="52">
        <f t="shared" si="0"/>
        <v>69928</v>
      </c>
    </row>
    <row r="61" spans="1:7" x14ac:dyDescent="0.25">
      <c r="A61" s="10"/>
      <c r="B61" s="8">
        <v>66</v>
      </c>
      <c r="C61" s="130"/>
      <c r="D61" s="8" t="s">
        <v>236</v>
      </c>
      <c r="E61" s="31">
        <v>1620</v>
      </c>
      <c r="F61" s="51"/>
      <c r="G61" s="51">
        <f t="shared" si="0"/>
        <v>1620</v>
      </c>
    </row>
    <row r="62" spans="1:7" x14ac:dyDescent="0.25">
      <c r="A62" s="10"/>
      <c r="B62" s="10"/>
      <c r="C62" s="122" t="s">
        <v>58</v>
      </c>
      <c r="D62" s="10" t="s">
        <v>59</v>
      </c>
      <c r="E62" s="21">
        <v>1593</v>
      </c>
      <c r="F62" s="52"/>
      <c r="G62" s="52">
        <f t="shared" si="0"/>
        <v>1593</v>
      </c>
    </row>
    <row r="63" spans="1:7" x14ac:dyDescent="0.25">
      <c r="A63" s="10"/>
      <c r="B63" s="10"/>
      <c r="C63" s="122" t="s">
        <v>65</v>
      </c>
      <c r="D63" s="10" t="s">
        <v>66</v>
      </c>
      <c r="E63" s="21">
        <v>27</v>
      </c>
      <c r="F63" s="52"/>
      <c r="G63" s="52">
        <f t="shared" si="0"/>
        <v>27</v>
      </c>
    </row>
    <row r="64" spans="1:7" x14ac:dyDescent="0.25">
      <c r="A64" s="10"/>
      <c r="B64" s="8">
        <v>68</v>
      </c>
      <c r="C64" s="130"/>
      <c r="D64" s="8" t="s">
        <v>81</v>
      </c>
      <c r="E64" s="31">
        <v>266</v>
      </c>
      <c r="F64" s="51"/>
      <c r="G64" s="51">
        <f t="shared" si="0"/>
        <v>266</v>
      </c>
    </row>
    <row r="65" spans="1:7" x14ac:dyDescent="0.25">
      <c r="A65" s="10"/>
      <c r="B65" s="10"/>
      <c r="C65" s="122" t="s">
        <v>58</v>
      </c>
      <c r="D65" s="10" t="s">
        <v>59</v>
      </c>
      <c r="E65" s="21">
        <f t="shared" ref="E65" si="2">E64</f>
        <v>266</v>
      </c>
      <c r="F65" s="52"/>
      <c r="G65" s="52">
        <f t="shared" si="0"/>
        <v>266</v>
      </c>
    </row>
    <row r="66" spans="1:7" x14ac:dyDescent="0.25">
      <c r="A66" s="64">
        <v>7</v>
      </c>
      <c r="B66" s="64"/>
      <c r="C66" s="127"/>
      <c r="D66" s="64" t="s">
        <v>79</v>
      </c>
      <c r="E66" s="65">
        <f t="shared" ref="E66:G66" si="3">E67</f>
        <v>6637</v>
      </c>
      <c r="F66" s="65">
        <f t="shared" si="3"/>
        <v>0</v>
      </c>
      <c r="G66" s="65">
        <f t="shared" si="3"/>
        <v>6637</v>
      </c>
    </row>
    <row r="67" spans="1:7" ht="26.25" x14ac:dyDescent="0.25">
      <c r="A67" s="10"/>
      <c r="B67" s="8">
        <v>71</v>
      </c>
      <c r="C67" s="130"/>
      <c r="D67" s="12" t="s">
        <v>80</v>
      </c>
      <c r="E67" s="31">
        <v>6637</v>
      </c>
      <c r="F67" s="51"/>
      <c r="G67" s="51">
        <f t="shared" ref="G67:G68" si="4">E67+F67</f>
        <v>6637</v>
      </c>
    </row>
    <row r="68" spans="1:7" ht="26.25" x14ac:dyDescent="0.25">
      <c r="A68" s="10"/>
      <c r="B68" s="10"/>
      <c r="C68" s="122" t="s">
        <v>67</v>
      </c>
      <c r="D68" s="143" t="s">
        <v>79</v>
      </c>
      <c r="E68" s="21">
        <v>6637</v>
      </c>
      <c r="F68" s="52"/>
      <c r="G68" s="52">
        <f t="shared" si="4"/>
        <v>6637</v>
      </c>
    </row>
    <row r="69" spans="1:7" ht="15" customHeight="1" x14ac:dyDescent="0.25">
      <c r="A69" s="64">
        <v>3</v>
      </c>
      <c r="B69" s="64"/>
      <c r="C69" s="127"/>
      <c r="D69" s="64" t="s">
        <v>22</v>
      </c>
      <c r="E69" s="65">
        <f t="shared" ref="E69:G69" si="5">E70+E71+E72+E73+E74+E75+E76</f>
        <v>789602</v>
      </c>
      <c r="F69" s="65">
        <f t="shared" si="5"/>
        <v>8088</v>
      </c>
      <c r="G69" s="65">
        <f t="shared" si="5"/>
        <v>797690</v>
      </c>
    </row>
    <row r="70" spans="1:7" x14ac:dyDescent="0.25">
      <c r="A70" s="10"/>
      <c r="B70" s="10">
        <v>31</v>
      </c>
      <c r="C70" s="122"/>
      <c r="D70" s="10" t="s">
        <v>5</v>
      </c>
      <c r="E70" s="21">
        <v>216472</v>
      </c>
      <c r="F70" s="52"/>
      <c r="G70" s="52">
        <f t="shared" ref="G70:G76" si="6">E70+F70</f>
        <v>216472</v>
      </c>
    </row>
    <row r="71" spans="1:7" x14ac:dyDescent="0.25">
      <c r="A71" s="10"/>
      <c r="B71" s="10">
        <v>32</v>
      </c>
      <c r="C71" s="122"/>
      <c r="D71" s="10" t="s">
        <v>6</v>
      </c>
      <c r="E71" s="21">
        <v>342426</v>
      </c>
      <c r="F71" s="52">
        <f>'posebni dio'!G21+'posebni dio'!G28+'posebni dio'!G44+'posebni dio'!G59+'posebni dio'!G80+'posebni dio'!G87+'posebni dio'!G97+'posebni dio'!G107+'posebni dio'!G114+'posebni dio'!G120+'posebni dio'!G137+'posebni dio'!G144+'posebni dio'!G154+'posebni dio'!G182+'posebni dio'!G188+'posebni dio'!G194+'posebni dio'!G200+'posebni dio'!G209+'posebni dio'!G214+'posebni dio'!G220+'posebni dio'!G226+'posebni dio'!G232+'posebni dio'!G237+'posebni dio'!G243+'posebni dio'!G249+'posebni dio'!G261+'posebni dio'!G267+'posebni dio'!G274+'posebni dio'!G288+'posebni dio'!G302+'posebni dio'!G313+'posebni dio'!G319+'posebni dio'!G327+'posebni dio'!G344+'posebni dio'!G354+'posebni dio'!G381+'posebni dio'!G432+'posebni dio'!G335</f>
        <v>6027</v>
      </c>
      <c r="G71" s="52">
        <f t="shared" si="6"/>
        <v>348453</v>
      </c>
    </row>
    <row r="72" spans="1:7" x14ac:dyDescent="0.25">
      <c r="A72" s="10"/>
      <c r="B72" s="10">
        <v>34</v>
      </c>
      <c r="C72" s="122"/>
      <c r="D72" s="10" t="s">
        <v>11</v>
      </c>
      <c r="E72" s="21">
        <v>3724</v>
      </c>
      <c r="F72" s="52"/>
      <c r="G72" s="52">
        <f t="shared" si="6"/>
        <v>3724</v>
      </c>
    </row>
    <row r="73" spans="1:7" x14ac:dyDescent="0.25">
      <c r="A73" s="10"/>
      <c r="B73" s="10">
        <v>35</v>
      </c>
      <c r="C73" s="122"/>
      <c r="D73" s="10" t="s">
        <v>18</v>
      </c>
      <c r="E73" s="21">
        <v>38490</v>
      </c>
      <c r="F73" s="52">
        <f>'posebni dio'!G161+'posebni dio'!G168+'posebni dio'!G174</f>
        <v>0</v>
      </c>
      <c r="G73" s="52">
        <f t="shared" si="6"/>
        <v>38490</v>
      </c>
    </row>
    <row r="74" spans="1:7" ht="26.25" x14ac:dyDescent="0.25">
      <c r="A74" s="10"/>
      <c r="B74" s="10">
        <v>36</v>
      </c>
      <c r="C74" s="122"/>
      <c r="D74" s="143" t="s">
        <v>15</v>
      </c>
      <c r="E74" s="21">
        <v>54684</v>
      </c>
      <c r="F74" s="52"/>
      <c r="G74" s="52">
        <f t="shared" si="6"/>
        <v>54684</v>
      </c>
    </row>
    <row r="75" spans="1:7" x14ac:dyDescent="0.25">
      <c r="A75" s="10"/>
      <c r="B75" s="10">
        <v>37</v>
      </c>
      <c r="C75" s="122"/>
      <c r="D75" s="10" t="s">
        <v>21</v>
      </c>
      <c r="E75" s="21">
        <v>72336</v>
      </c>
      <c r="F75" s="52">
        <f>'posebni dio'!G393+'posebni dio'!G399+'posebni dio'!G406+'posebni dio'!G412+'posebni dio'!G420+'posebni dio'!G426+'posebni dio'!G438+'posebni dio'!G443+'posebni dio'!G449+'posebni dio'!G455+'posebni dio'!G461</f>
        <v>1069</v>
      </c>
      <c r="G75" s="52">
        <f t="shared" si="6"/>
        <v>73405</v>
      </c>
    </row>
    <row r="76" spans="1:7" x14ac:dyDescent="0.25">
      <c r="A76" s="10"/>
      <c r="B76" s="10">
        <v>38</v>
      </c>
      <c r="C76" s="122"/>
      <c r="D76" s="10" t="s">
        <v>7</v>
      </c>
      <c r="E76" s="21">
        <v>61470</v>
      </c>
      <c r="F76" s="52">
        <f>'posebni dio'!G481+'posebni dio'!G475+'posebni dio'!G468+'posebni dio'!G383+'posebni dio'!G369+'posebni dio'!G362+'posebni dio'!G349+'posebni dio'!G162+'posebni dio'!G149+'posebni dio'!G132+'posebni dio'!G127+'posebni dio'!G115+'posebni dio'!G34+'posebni dio'!G22</f>
        <v>992</v>
      </c>
      <c r="G76" s="52">
        <f t="shared" si="6"/>
        <v>62462</v>
      </c>
    </row>
    <row r="77" spans="1:7" ht="26.25" x14ac:dyDescent="0.25">
      <c r="A77" s="64">
        <v>4</v>
      </c>
      <c r="B77" s="64"/>
      <c r="C77" s="127"/>
      <c r="D77" s="66" t="s">
        <v>23</v>
      </c>
      <c r="E77" s="65">
        <f t="shared" ref="E77:G77" si="7">E78+E79</f>
        <v>795910</v>
      </c>
      <c r="F77" s="65">
        <f t="shared" si="7"/>
        <v>127455</v>
      </c>
      <c r="G77" s="65">
        <f t="shared" si="7"/>
        <v>923365</v>
      </c>
    </row>
    <row r="78" spans="1:7" ht="26.25" x14ac:dyDescent="0.25">
      <c r="A78" s="10"/>
      <c r="B78" s="10">
        <v>42</v>
      </c>
      <c r="C78" s="122"/>
      <c r="D78" s="143" t="s">
        <v>20</v>
      </c>
      <c r="E78" s="21">
        <v>795910</v>
      </c>
      <c r="F78" s="52">
        <f>'posebni dio'!G47+'posebni dio'!G53+'posebni dio'!G66+'posebni dio'!G99+'posebni dio'!G202+'posebni dio'!G276+'posebni dio'!G281+'posebni dio'!G290+'posebni dio'!G296+'posebni dio'!G304+'posebni dio'!G311+'posebni dio'!G321+'posebni dio'!G329+'posebni dio'!G337+'posebni dio'!G385</f>
        <v>127455</v>
      </c>
      <c r="G78" s="52">
        <f t="shared" ref="G78:G79" si="8">E78+F78</f>
        <v>923365</v>
      </c>
    </row>
    <row r="79" spans="1:7" ht="26.25" x14ac:dyDescent="0.25">
      <c r="A79" s="10"/>
      <c r="B79" s="10">
        <v>45</v>
      </c>
      <c r="C79" s="122"/>
      <c r="D79" s="143" t="s">
        <v>156</v>
      </c>
      <c r="E79" s="21"/>
      <c r="F79" s="52"/>
      <c r="G79" s="52">
        <f t="shared" si="8"/>
        <v>0</v>
      </c>
    </row>
    <row r="80" spans="1:7" x14ac:dyDescent="0.25">
      <c r="A80" s="13"/>
      <c r="B80" s="13"/>
      <c r="C80" s="128"/>
      <c r="D80" s="13"/>
      <c r="E80" s="34"/>
      <c r="F80" s="75"/>
      <c r="G80" s="75"/>
    </row>
    <row r="81" spans="1:7" x14ac:dyDescent="0.25">
      <c r="A81" s="181" t="s">
        <v>43</v>
      </c>
      <c r="B81" s="181"/>
      <c r="C81" s="181"/>
      <c r="D81" s="181"/>
      <c r="E81" s="5"/>
      <c r="F81" s="49"/>
    </row>
    <row r="82" spans="1:7" x14ac:dyDescent="0.25">
      <c r="F82" s="49"/>
    </row>
    <row r="83" spans="1:7" ht="26.25" x14ac:dyDescent="0.25">
      <c r="A83" s="67">
        <v>8</v>
      </c>
      <c r="B83" s="67"/>
      <c r="C83" s="129"/>
      <c r="D83" s="68" t="s">
        <v>44</v>
      </c>
      <c r="E83" s="69">
        <f>E84</f>
        <v>133</v>
      </c>
      <c r="F83" s="69">
        <f>F84</f>
        <v>0</v>
      </c>
      <c r="G83" s="69">
        <f>G84</f>
        <v>133</v>
      </c>
    </row>
    <row r="84" spans="1:7" ht="26.25" x14ac:dyDescent="0.25">
      <c r="A84" s="8"/>
      <c r="B84" s="8">
        <v>81</v>
      </c>
      <c r="C84" s="130"/>
      <c r="D84" s="12" t="s">
        <v>45</v>
      </c>
      <c r="E84" s="31">
        <v>133</v>
      </c>
      <c r="F84" s="51"/>
      <c r="G84" s="51">
        <v>133</v>
      </c>
    </row>
    <row r="85" spans="1:7" x14ac:dyDescent="0.25">
      <c r="A85" s="10"/>
      <c r="B85" s="10"/>
      <c r="C85" s="122" t="s">
        <v>58</v>
      </c>
      <c r="D85" s="143" t="s">
        <v>59</v>
      </c>
      <c r="E85" s="21">
        <v>133</v>
      </c>
      <c r="F85" s="52"/>
      <c r="G85" s="52">
        <f>E85+F85</f>
        <v>133</v>
      </c>
    </row>
    <row r="86" spans="1:7" ht="25.5" x14ac:dyDescent="0.25">
      <c r="A86" s="67">
        <v>5</v>
      </c>
      <c r="B86" s="67"/>
      <c r="C86" s="129"/>
      <c r="D86" s="70" t="s">
        <v>46</v>
      </c>
      <c r="E86" s="69">
        <f>E88+E87</f>
        <v>29863</v>
      </c>
      <c r="F86" s="69">
        <f>F88</f>
        <v>0</v>
      </c>
      <c r="G86" s="69">
        <f>G88</f>
        <v>29863</v>
      </c>
    </row>
    <row r="87" spans="1:7" ht="26.25" x14ac:dyDescent="0.25">
      <c r="A87" s="8"/>
      <c r="B87" s="8">
        <v>53</v>
      </c>
      <c r="C87" s="130"/>
      <c r="D87" s="12" t="s">
        <v>76</v>
      </c>
      <c r="E87" s="31"/>
      <c r="F87" s="51"/>
      <c r="G87" s="51">
        <f t="shared" ref="G87" si="9">E87+F87</f>
        <v>0</v>
      </c>
    </row>
    <row r="88" spans="1:7" ht="25.5" x14ac:dyDescent="0.25">
      <c r="A88" s="8"/>
      <c r="B88" s="8">
        <v>54</v>
      </c>
      <c r="C88" s="130"/>
      <c r="D88" s="40" t="s">
        <v>28</v>
      </c>
      <c r="E88" s="94">
        <f>E89</f>
        <v>29863</v>
      </c>
      <c r="F88" s="51"/>
      <c r="G88" s="51">
        <f>G89</f>
        <v>29863</v>
      </c>
    </row>
    <row r="89" spans="1:7" x14ac:dyDescent="0.25">
      <c r="A89" s="10"/>
      <c r="B89" s="10"/>
      <c r="C89" s="122" t="s">
        <v>58</v>
      </c>
      <c r="D89" s="145" t="s">
        <v>59</v>
      </c>
      <c r="E89" s="146">
        <v>29863</v>
      </c>
      <c r="F89" s="52"/>
      <c r="G89" s="52">
        <f>E89+F89</f>
        <v>29863</v>
      </c>
    </row>
    <row r="90" spans="1:7" x14ac:dyDescent="0.25">
      <c r="A90" s="13"/>
      <c r="B90" s="13"/>
      <c r="C90" s="128"/>
      <c r="D90" s="14"/>
      <c r="E90" s="34"/>
      <c r="F90" s="34"/>
      <c r="G90" s="34"/>
    </row>
    <row r="91" spans="1:7" ht="15.75" customHeight="1" x14ac:dyDescent="0.25">
      <c r="A91" s="211" t="s">
        <v>286</v>
      </c>
      <c r="B91" s="211"/>
      <c r="C91" s="211"/>
      <c r="D91" s="211"/>
      <c r="E91" s="211"/>
      <c r="F91" s="211"/>
      <c r="G91" s="211"/>
    </row>
    <row r="92" spans="1:7" x14ac:dyDescent="0.25">
      <c r="A92" s="147"/>
      <c r="B92" s="147"/>
      <c r="C92" s="148"/>
      <c r="D92" s="74"/>
      <c r="E92" s="75"/>
      <c r="F92" s="75"/>
      <c r="G92" s="75"/>
    </row>
    <row r="93" spans="1:7" ht="30.75" customHeight="1" x14ac:dyDescent="0.25">
      <c r="A93" s="212" t="s">
        <v>287</v>
      </c>
      <c r="B93" s="212"/>
      <c r="C93" s="212"/>
      <c r="D93" s="212"/>
      <c r="E93" s="212"/>
      <c r="F93" s="212"/>
      <c r="G93" s="212"/>
    </row>
    <row r="94" spans="1:7" ht="15" customHeight="1" x14ac:dyDescent="0.25">
      <c r="A94" s="13"/>
      <c r="B94" s="13"/>
      <c r="C94" s="128"/>
      <c r="D94" s="14"/>
      <c r="E94" s="63"/>
      <c r="F94" s="63"/>
      <c r="G94" s="63"/>
    </row>
    <row r="95" spans="1:7" ht="15" customHeight="1" x14ac:dyDescent="0.25">
      <c r="A95" s="207" t="s">
        <v>90</v>
      </c>
      <c r="B95" s="208"/>
      <c r="C95" s="208"/>
      <c r="D95" s="208"/>
      <c r="E95" s="198" t="s">
        <v>152</v>
      </c>
      <c r="F95" s="198" t="s">
        <v>233</v>
      </c>
      <c r="G95" s="198" t="s">
        <v>234</v>
      </c>
    </row>
    <row r="96" spans="1:7" ht="15" customHeight="1" x14ac:dyDescent="0.25">
      <c r="A96" s="209"/>
      <c r="B96" s="210"/>
      <c r="C96" s="210"/>
      <c r="D96" s="210"/>
      <c r="E96" s="199"/>
      <c r="F96" s="199"/>
      <c r="G96" s="199"/>
    </row>
    <row r="97" spans="1:7" ht="15" customHeight="1" x14ac:dyDescent="0.25">
      <c r="A97" s="209"/>
      <c r="B97" s="210"/>
      <c r="C97" s="210"/>
      <c r="D97" s="210"/>
      <c r="E97" s="199"/>
      <c r="F97" s="199"/>
      <c r="G97" s="199"/>
    </row>
    <row r="98" spans="1:7" ht="15" customHeight="1" x14ac:dyDescent="0.25">
      <c r="A98" s="205">
        <v>2</v>
      </c>
      <c r="B98" s="206"/>
      <c r="C98" s="206"/>
      <c r="D98" s="206"/>
      <c r="E98" s="84" t="s">
        <v>153</v>
      </c>
      <c r="F98" s="95" t="s">
        <v>153</v>
      </c>
      <c r="G98" s="95" t="s">
        <v>153</v>
      </c>
    </row>
    <row r="99" spans="1:7" ht="15" customHeight="1" x14ac:dyDescent="0.25">
      <c r="A99" s="154" t="s">
        <v>58</v>
      </c>
      <c r="B99" s="213" t="s">
        <v>91</v>
      </c>
      <c r="C99" s="213"/>
      <c r="D99" s="214"/>
      <c r="E99" s="82">
        <f>E100+E101+E102+E103</f>
        <v>294079</v>
      </c>
      <c r="F99" s="82">
        <f>F100+F101+F102+F103</f>
        <v>0</v>
      </c>
      <c r="G99" s="82">
        <f t="shared" ref="G99" si="10">G100+G101+G102+G103</f>
        <v>294079</v>
      </c>
    </row>
    <row r="100" spans="1:7" ht="15" customHeight="1" x14ac:dyDescent="0.25">
      <c r="A100" s="155" t="s">
        <v>92</v>
      </c>
      <c r="B100" s="215" t="s">
        <v>241</v>
      </c>
      <c r="C100" s="215"/>
      <c r="D100" s="216"/>
      <c r="E100" s="85">
        <v>26713</v>
      </c>
      <c r="F100" s="85">
        <f>'posebni dio'!G17+'posebni dio'!G30</f>
        <v>0</v>
      </c>
      <c r="G100" s="85">
        <f t="shared" ref="G100:G103" si="11">E100+F100</f>
        <v>26713</v>
      </c>
    </row>
    <row r="101" spans="1:7" ht="15" customHeight="1" x14ac:dyDescent="0.25">
      <c r="A101" s="155" t="s">
        <v>93</v>
      </c>
      <c r="B101" s="215" t="s">
        <v>94</v>
      </c>
      <c r="C101" s="215"/>
      <c r="D101" s="216"/>
      <c r="E101" s="85">
        <v>227511</v>
      </c>
      <c r="F101" s="85">
        <f>'posebni dio'!G39+'posebni dio'!G49+'posebni dio'!G55+'posebni dio'!G61+'posebni dio'!G76</f>
        <v>0</v>
      </c>
      <c r="G101" s="85">
        <f t="shared" si="11"/>
        <v>227511</v>
      </c>
    </row>
    <row r="102" spans="1:7" ht="15" customHeight="1" x14ac:dyDescent="0.25">
      <c r="A102" s="155" t="s">
        <v>147</v>
      </c>
      <c r="B102" s="215" t="s">
        <v>149</v>
      </c>
      <c r="C102" s="215"/>
      <c r="D102" s="216"/>
      <c r="E102" s="85">
        <v>9328</v>
      </c>
      <c r="F102" s="85">
        <f>'posebni dio'!G84+'posebni dio'!G89+'posebni dio'!G94+'posebni dio'!G102</f>
        <v>0</v>
      </c>
      <c r="G102" s="85">
        <f t="shared" si="11"/>
        <v>9328</v>
      </c>
    </row>
    <row r="103" spans="1:7" ht="15" customHeight="1" x14ac:dyDescent="0.25">
      <c r="A103" s="155" t="s">
        <v>148</v>
      </c>
      <c r="B103" s="215" t="s">
        <v>150</v>
      </c>
      <c r="C103" s="215"/>
      <c r="D103" s="216"/>
      <c r="E103" s="85">
        <v>30527</v>
      </c>
      <c r="F103" s="85">
        <f>'posebni dio'!G68</f>
        <v>0</v>
      </c>
      <c r="G103" s="85">
        <f t="shared" si="11"/>
        <v>30527</v>
      </c>
    </row>
    <row r="104" spans="1:7" ht="15" customHeight="1" x14ac:dyDescent="0.25">
      <c r="A104" s="156" t="s">
        <v>60</v>
      </c>
      <c r="B104" s="166" t="s">
        <v>95</v>
      </c>
      <c r="C104" s="166"/>
      <c r="D104" s="167"/>
      <c r="E104" s="83"/>
      <c r="F104" s="82"/>
      <c r="G104" s="82"/>
    </row>
    <row r="105" spans="1:7" ht="15" customHeight="1" x14ac:dyDescent="0.25">
      <c r="A105" s="156" t="s">
        <v>61</v>
      </c>
      <c r="B105" s="166" t="s">
        <v>242</v>
      </c>
      <c r="C105" s="166"/>
      <c r="D105" s="167"/>
      <c r="E105" s="82">
        <f>E106+E107</f>
        <v>22499</v>
      </c>
      <c r="F105" s="82">
        <f>F106+F107</f>
        <v>700</v>
      </c>
      <c r="G105" s="82">
        <f t="shared" ref="G105" si="12">G106+G107</f>
        <v>23199</v>
      </c>
    </row>
    <row r="106" spans="1:7" ht="15" customHeight="1" x14ac:dyDescent="0.25">
      <c r="A106" s="157" t="s">
        <v>96</v>
      </c>
      <c r="B106" s="164" t="s">
        <v>97</v>
      </c>
      <c r="C106" s="164"/>
      <c r="D106" s="165"/>
      <c r="E106" s="85">
        <v>18052</v>
      </c>
      <c r="F106" s="85">
        <f>'posebni dio'!G122+'posebni dio'!G134</f>
        <v>700</v>
      </c>
      <c r="G106" s="85">
        <f t="shared" ref="G106:G107" si="13">E106+F106</f>
        <v>18752</v>
      </c>
    </row>
    <row r="107" spans="1:7" ht="25.5" customHeight="1" x14ac:dyDescent="0.25">
      <c r="A107" s="157" t="s">
        <v>140</v>
      </c>
      <c r="B107" s="164" t="s">
        <v>243</v>
      </c>
      <c r="C107" s="164"/>
      <c r="D107" s="165"/>
      <c r="E107" s="85">
        <v>4447</v>
      </c>
      <c r="F107" s="85">
        <f>'posebni dio'!G111+'posebni dio'!G117+'posebni dio'!G129</f>
        <v>0</v>
      </c>
      <c r="G107" s="85">
        <f t="shared" si="13"/>
        <v>4447</v>
      </c>
    </row>
    <row r="108" spans="1:7" ht="15" customHeight="1" x14ac:dyDescent="0.25">
      <c r="A108" s="156" t="s">
        <v>62</v>
      </c>
      <c r="B108" s="166" t="s">
        <v>98</v>
      </c>
      <c r="C108" s="166"/>
      <c r="D108" s="167"/>
      <c r="E108" s="82">
        <f>E109+E111</f>
        <v>604395</v>
      </c>
      <c r="F108" s="82">
        <f>F109+F111</f>
        <v>0</v>
      </c>
      <c r="G108" s="82">
        <f t="shared" ref="G108" si="14">G109+G111</f>
        <v>604395</v>
      </c>
    </row>
    <row r="109" spans="1:7" ht="15" customHeight="1" x14ac:dyDescent="0.25">
      <c r="A109" s="157" t="s">
        <v>99</v>
      </c>
      <c r="B109" s="164" t="s">
        <v>244</v>
      </c>
      <c r="C109" s="164"/>
      <c r="D109" s="165"/>
      <c r="E109" s="85">
        <v>45659</v>
      </c>
      <c r="F109" s="85">
        <f>'posebni dio'!G141+'posebni dio'!G146+'posebni dio'!G151+'posebni dio'!G157+'posebni dio'!G164+'posebni dio'!G170</f>
        <v>0</v>
      </c>
      <c r="G109" s="85">
        <f t="shared" ref="G109:G112" si="15">E109+F109</f>
        <v>45659</v>
      </c>
    </row>
    <row r="110" spans="1:7" ht="15" customHeight="1" x14ac:dyDescent="0.25">
      <c r="A110" s="157" t="s">
        <v>157</v>
      </c>
      <c r="B110" s="164" t="s">
        <v>245</v>
      </c>
      <c r="C110" s="164"/>
      <c r="D110" s="165"/>
      <c r="E110" s="85"/>
      <c r="F110" s="85"/>
      <c r="G110" s="85">
        <f t="shared" si="15"/>
        <v>0</v>
      </c>
    </row>
    <row r="111" spans="1:7" ht="15" customHeight="1" x14ac:dyDescent="0.25">
      <c r="A111" s="157" t="s">
        <v>141</v>
      </c>
      <c r="B111" s="164" t="s">
        <v>145</v>
      </c>
      <c r="C111" s="164"/>
      <c r="D111" s="165"/>
      <c r="E111" s="85">
        <v>558736</v>
      </c>
      <c r="F111" s="85">
        <f>'posebni dio'!G190+'posebni dio'!G245+'posebni dio'!G251+'posebni dio'!G306</f>
        <v>0</v>
      </c>
      <c r="G111" s="85">
        <f t="shared" si="15"/>
        <v>558736</v>
      </c>
    </row>
    <row r="112" spans="1:7" ht="15" customHeight="1" x14ac:dyDescent="0.25">
      <c r="A112" s="157" t="s">
        <v>158</v>
      </c>
      <c r="B112" s="164" t="s">
        <v>159</v>
      </c>
      <c r="C112" s="164"/>
      <c r="D112" s="165"/>
      <c r="E112" s="85"/>
      <c r="F112" s="85"/>
      <c r="G112" s="85">
        <f t="shared" si="15"/>
        <v>0</v>
      </c>
    </row>
    <row r="113" spans="1:7" ht="15" customHeight="1" x14ac:dyDescent="0.25">
      <c r="A113" s="156" t="s">
        <v>64</v>
      </c>
      <c r="B113" s="166" t="s">
        <v>100</v>
      </c>
      <c r="C113" s="166"/>
      <c r="D113" s="167"/>
      <c r="E113" s="82">
        <f>E114</f>
        <v>33447</v>
      </c>
      <c r="F113" s="82">
        <f>F114</f>
        <v>0</v>
      </c>
      <c r="G113" s="82">
        <f>G114</f>
        <v>33447</v>
      </c>
    </row>
    <row r="114" spans="1:7" ht="15" customHeight="1" x14ac:dyDescent="0.25">
      <c r="A114" s="158" t="s">
        <v>144</v>
      </c>
      <c r="B114" s="168" t="s">
        <v>146</v>
      </c>
      <c r="C114" s="168"/>
      <c r="D114" s="169"/>
      <c r="E114" s="81">
        <v>33447</v>
      </c>
      <c r="F114" s="81">
        <f>'posebni dio'!G222+'posebni dio'!G228+'posebni dio'!G239</f>
        <v>0</v>
      </c>
      <c r="G114" s="81">
        <f>E114+F114</f>
        <v>33447</v>
      </c>
    </row>
    <row r="115" spans="1:7" ht="15" customHeight="1" x14ac:dyDescent="0.25">
      <c r="A115" s="156" t="s">
        <v>65</v>
      </c>
      <c r="B115" s="166" t="s">
        <v>101</v>
      </c>
      <c r="C115" s="166"/>
      <c r="D115" s="167"/>
      <c r="E115" s="82">
        <f>E117+E119+E120</f>
        <v>147856</v>
      </c>
      <c r="F115" s="82">
        <f>F117+F119+F120</f>
        <v>119000</v>
      </c>
      <c r="G115" s="82">
        <f t="shared" ref="G115" si="16">G117+G119+G120</f>
        <v>266856</v>
      </c>
    </row>
    <row r="116" spans="1:7" s="49" customFormat="1" ht="15" customHeight="1" x14ac:dyDescent="0.25">
      <c r="A116" s="158" t="s">
        <v>160</v>
      </c>
      <c r="B116" s="168" t="s">
        <v>246</v>
      </c>
      <c r="C116" s="168"/>
      <c r="D116" s="169"/>
      <c r="E116" s="81"/>
      <c r="F116" s="81"/>
      <c r="G116" s="81">
        <f t="shared" ref="G116:G120" si="17">E116+F116</f>
        <v>0</v>
      </c>
    </row>
    <row r="117" spans="1:7" ht="15" customHeight="1" x14ac:dyDescent="0.25">
      <c r="A117" s="157" t="s">
        <v>102</v>
      </c>
      <c r="B117" s="164" t="s">
        <v>247</v>
      </c>
      <c r="C117" s="164"/>
      <c r="D117" s="165"/>
      <c r="E117" s="85">
        <v>45127</v>
      </c>
      <c r="F117" s="85">
        <f>'posebni dio'!G204+'posebni dio'!G211+'posebni dio'!G257+'posebni dio'!G263+'posebni dio'!G278+'posebni dio'!G283+'posebni dio'!G298</f>
        <v>3000</v>
      </c>
      <c r="G117" s="85">
        <f t="shared" si="17"/>
        <v>48127</v>
      </c>
    </row>
    <row r="118" spans="1:7" ht="15" customHeight="1" x14ac:dyDescent="0.25">
      <c r="A118" s="157" t="s">
        <v>161</v>
      </c>
      <c r="B118" s="164" t="s">
        <v>248</v>
      </c>
      <c r="C118" s="164"/>
      <c r="D118" s="165"/>
      <c r="E118" s="85"/>
      <c r="F118" s="85"/>
      <c r="G118" s="85">
        <f t="shared" si="17"/>
        <v>0</v>
      </c>
    </row>
    <row r="119" spans="1:7" ht="15" customHeight="1" x14ac:dyDescent="0.25">
      <c r="A119" s="157" t="s">
        <v>143</v>
      </c>
      <c r="B119" s="164" t="s">
        <v>249</v>
      </c>
      <c r="C119" s="164"/>
      <c r="D119" s="165"/>
      <c r="E119" s="85">
        <v>26014</v>
      </c>
      <c r="F119" s="85">
        <f>'posebni dio'!G216+'posebni dio'!G234+'posebni dio'!G331</f>
        <v>116000</v>
      </c>
      <c r="G119" s="85">
        <f t="shared" si="17"/>
        <v>142014</v>
      </c>
    </row>
    <row r="120" spans="1:7" ht="26.25" customHeight="1" x14ac:dyDescent="0.25">
      <c r="A120" s="157" t="s">
        <v>142</v>
      </c>
      <c r="B120" s="170" t="s">
        <v>250</v>
      </c>
      <c r="C120" s="170"/>
      <c r="D120" s="171"/>
      <c r="E120" s="85">
        <v>76715</v>
      </c>
      <c r="F120" s="85">
        <f>'posebni dio'!G178+'posebni dio'!G184+'posebni dio'!G196+'posebni dio'!G270+'posebni dio'!G292</f>
        <v>0</v>
      </c>
      <c r="G120" s="85">
        <f t="shared" si="17"/>
        <v>76715</v>
      </c>
    </row>
    <row r="121" spans="1:7" ht="15" customHeight="1" x14ac:dyDescent="0.25">
      <c r="A121" s="156" t="s">
        <v>67</v>
      </c>
      <c r="B121" s="166" t="s">
        <v>251</v>
      </c>
      <c r="C121" s="166"/>
      <c r="D121" s="167"/>
      <c r="E121" s="83"/>
      <c r="F121" s="82"/>
      <c r="G121" s="82"/>
    </row>
    <row r="122" spans="1:7" ht="15" customHeight="1" x14ac:dyDescent="0.25">
      <c r="A122" s="156" t="s">
        <v>68</v>
      </c>
      <c r="B122" s="166" t="s">
        <v>252</v>
      </c>
      <c r="C122" s="166"/>
      <c r="D122" s="167"/>
      <c r="E122" s="82">
        <f>E123+E124+E125</f>
        <v>247797</v>
      </c>
      <c r="F122" s="82">
        <f>F123+F124+F125</f>
        <v>14110</v>
      </c>
      <c r="G122" s="82">
        <f t="shared" ref="G122" si="18">G123+G124+G125</f>
        <v>261907</v>
      </c>
    </row>
    <row r="123" spans="1:7" ht="15" customHeight="1" x14ac:dyDescent="0.25">
      <c r="A123" s="157" t="s">
        <v>253</v>
      </c>
      <c r="B123" s="164" t="s">
        <v>254</v>
      </c>
      <c r="C123" s="164"/>
      <c r="D123" s="165"/>
      <c r="E123" s="85">
        <v>226957</v>
      </c>
      <c r="F123" s="85">
        <f>'posebni dio'!G315+'posebni dio'!G323+'posebni dio'!G358</f>
        <v>12455</v>
      </c>
      <c r="G123" s="85">
        <f t="shared" ref="G123:G125" si="19">E123+F123</f>
        <v>239412</v>
      </c>
    </row>
    <row r="124" spans="1:7" ht="15" customHeight="1" x14ac:dyDescent="0.25">
      <c r="A124" s="157" t="s">
        <v>255</v>
      </c>
      <c r="B124" s="164" t="s">
        <v>256</v>
      </c>
      <c r="C124" s="164"/>
      <c r="D124" s="165"/>
      <c r="E124" s="85">
        <v>19114</v>
      </c>
      <c r="F124" s="85">
        <f>'posebni dio'!G24+'posebni dio'!G341+'posebni dio'!G346+'posebni dio'!G351</f>
        <v>1655</v>
      </c>
      <c r="G124" s="85">
        <f t="shared" si="19"/>
        <v>20769</v>
      </c>
    </row>
    <row r="125" spans="1:7" ht="15" customHeight="1" x14ac:dyDescent="0.25">
      <c r="A125" s="157" t="s">
        <v>257</v>
      </c>
      <c r="B125" s="164" t="s">
        <v>258</v>
      </c>
      <c r="C125" s="164"/>
      <c r="D125" s="165"/>
      <c r="E125" s="85">
        <v>1726</v>
      </c>
      <c r="F125" s="85">
        <f>'posebni dio'!G365</f>
        <v>0</v>
      </c>
      <c r="G125" s="85">
        <f t="shared" si="19"/>
        <v>1726</v>
      </c>
    </row>
    <row r="126" spans="1:7" ht="15" customHeight="1" x14ac:dyDescent="0.25">
      <c r="A126" s="156" t="s">
        <v>259</v>
      </c>
      <c r="B126" s="166" t="s">
        <v>260</v>
      </c>
      <c r="C126" s="166"/>
      <c r="D126" s="167"/>
      <c r="E126" s="82">
        <f>E127+E130</f>
        <v>190204</v>
      </c>
      <c r="F126" s="82">
        <f>F127+F130</f>
        <v>0</v>
      </c>
      <c r="G126" s="82">
        <f t="shared" ref="G126" si="20">G127+G130</f>
        <v>190204</v>
      </c>
    </row>
    <row r="127" spans="1:7" ht="15" customHeight="1" x14ac:dyDescent="0.25">
      <c r="A127" s="159" t="s">
        <v>261</v>
      </c>
      <c r="B127" s="172" t="s">
        <v>262</v>
      </c>
      <c r="C127" s="172"/>
      <c r="D127" s="173"/>
      <c r="E127" s="71">
        <f>E128+E129</f>
        <v>176267</v>
      </c>
      <c r="F127" s="71"/>
      <c r="G127" s="71">
        <f t="shared" ref="G127:G130" si="21">E127+F127</f>
        <v>176267</v>
      </c>
    </row>
    <row r="128" spans="1:7" ht="15" customHeight="1" x14ac:dyDescent="0.25">
      <c r="A128" s="157" t="s">
        <v>263</v>
      </c>
      <c r="B128" s="164" t="s">
        <v>264</v>
      </c>
      <c r="C128" s="164"/>
      <c r="D128" s="165"/>
      <c r="E128" s="85">
        <v>145740</v>
      </c>
      <c r="F128" s="85">
        <f>'posebni dio'!G373</f>
        <v>0</v>
      </c>
      <c r="G128" s="85">
        <f t="shared" si="21"/>
        <v>145740</v>
      </c>
    </row>
    <row r="129" spans="1:7" ht="15" customHeight="1" x14ac:dyDescent="0.25">
      <c r="A129" s="157" t="s">
        <v>265</v>
      </c>
      <c r="B129" s="164" t="s">
        <v>266</v>
      </c>
      <c r="C129" s="164"/>
      <c r="D129" s="165"/>
      <c r="E129" s="85">
        <v>30527</v>
      </c>
      <c r="F129" s="85">
        <f>'posebni dio'!G388+'posebni dio'!G395</f>
        <v>0</v>
      </c>
      <c r="G129" s="85">
        <f t="shared" si="21"/>
        <v>30527</v>
      </c>
    </row>
    <row r="130" spans="1:7" ht="15" customHeight="1" x14ac:dyDescent="0.25">
      <c r="A130" s="160" t="s">
        <v>267</v>
      </c>
      <c r="B130" s="218" t="s">
        <v>268</v>
      </c>
      <c r="C130" s="218"/>
      <c r="D130" s="219"/>
      <c r="E130" s="86">
        <v>13937</v>
      </c>
      <c r="F130" s="86">
        <f>'posebni dio'!G402+'posebni dio'!G408</f>
        <v>0</v>
      </c>
      <c r="G130" s="86">
        <f t="shared" si="21"/>
        <v>13937</v>
      </c>
    </row>
    <row r="131" spans="1:7" ht="15" customHeight="1" x14ac:dyDescent="0.25">
      <c r="A131" s="156" t="s">
        <v>269</v>
      </c>
      <c r="B131" s="166" t="s">
        <v>270</v>
      </c>
      <c r="C131" s="166"/>
      <c r="D131" s="167"/>
      <c r="E131" s="82">
        <f>E132+E133+E134+E135</f>
        <v>75098</v>
      </c>
      <c r="F131" s="82">
        <f t="shared" ref="F131:G131" si="22">F132+F133+F134+F135</f>
        <v>1733</v>
      </c>
      <c r="G131" s="82">
        <f t="shared" si="22"/>
        <v>76831</v>
      </c>
    </row>
    <row r="132" spans="1:7" ht="15" customHeight="1" x14ac:dyDescent="0.25">
      <c r="A132" s="158" t="s">
        <v>271</v>
      </c>
      <c r="B132" s="168" t="s">
        <v>272</v>
      </c>
      <c r="C132" s="168"/>
      <c r="D132" s="169"/>
      <c r="E132" s="81">
        <v>39712</v>
      </c>
      <c r="F132" s="81">
        <f>'posebni dio'!G422+'posebni dio'!G428+'posebni dio'!G451</f>
        <v>1069</v>
      </c>
      <c r="G132" s="81">
        <f t="shared" ref="G132:G135" si="23">E132+F132</f>
        <v>40781</v>
      </c>
    </row>
    <row r="133" spans="1:7" ht="15" customHeight="1" x14ac:dyDescent="0.25">
      <c r="A133" s="158" t="s">
        <v>273</v>
      </c>
      <c r="B133" s="168" t="s">
        <v>276</v>
      </c>
      <c r="C133" s="168"/>
      <c r="D133" s="169"/>
      <c r="E133" s="81">
        <v>4645</v>
      </c>
      <c r="F133" s="81">
        <f>'posebni dio'!G440+'posebni dio'!G445</f>
        <v>0</v>
      </c>
      <c r="G133" s="81">
        <f t="shared" si="23"/>
        <v>4645</v>
      </c>
    </row>
    <row r="134" spans="1:7" ht="15" customHeight="1" x14ac:dyDescent="0.25">
      <c r="A134" s="158" t="s">
        <v>274</v>
      </c>
      <c r="B134" s="168" t="s">
        <v>277</v>
      </c>
      <c r="C134" s="168"/>
      <c r="D134" s="169"/>
      <c r="E134" s="81">
        <v>29200</v>
      </c>
      <c r="F134" s="81">
        <f>'posebni dio'!G457</f>
        <v>0</v>
      </c>
      <c r="G134" s="81">
        <f t="shared" si="23"/>
        <v>29200</v>
      </c>
    </row>
    <row r="135" spans="1:7" ht="27.75" customHeight="1" x14ac:dyDescent="0.25">
      <c r="A135" s="157" t="s">
        <v>275</v>
      </c>
      <c r="B135" s="164" t="s">
        <v>278</v>
      </c>
      <c r="C135" s="164"/>
      <c r="D135" s="165"/>
      <c r="E135" s="85">
        <v>1541</v>
      </c>
      <c r="F135" s="85">
        <f>'posebni dio'!G464+'posebni dio'!G471+'posebni dio'!G477</f>
        <v>664</v>
      </c>
      <c r="G135" s="85">
        <f t="shared" si="23"/>
        <v>2205</v>
      </c>
    </row>
    <row r="136" spans="1:7" ht="15" customHeight="1" x14ac:dyDescent="0.25">
      <c r="A136" s="217" t="s">
        <v>103</v>
      </c>
      <c r="B136" s="166"/>
      <c r="C136" s="166"/>
      <c r="D136" s="166"/>
      <c r="E136" s="82">
        <f>E99+E104+E105+E108+E113+E115+E121+E122+E126+E131</f>
        <v>1615375</v>
      </c>
      <c r="F136" s="82">
        <f t="shared" ref="F136:G136" si="24">F99+F104+F105+F108+F113+F115+F121+F122+F126+F131</f>
        <v>135543</v>
      </c>
      <c r="G136" s="82">
        <f t="shared" si="24"/>
        <v>1750918</v>
      </c>
    </row>
    <row r="137" spans="1:7" ht="15" customHeight="1" x14ac:dyDescent="0.25">
      <c r="A137" s="13"/>
      <c r="B137" s="13"/>
      <c r="C137" s="128"/>
      <c r="D137" s="14"/>
      <c r="E137" s="63"/>
      <c r="F137" s="63"/>
      <c r="G137" s="63"/>
    </row>
  </sheetData>
  <mergeCells count="77">
    <mergeCell ref="A136:D136"/>
    <mergeCell ref="B129:D129"/>
    <mergeCell ref="B130:D130"/>
    <mergeCell ref="B131:D131"/>
    <mergeCell ref="B132:D132"/>
    <mergeCell ref="B133:D133"/>
    <mergeCell ref="B134:D134"/>
    <mergeCell ref="B135:D135"/>
    <mergeCell ref="B104:D104"/>
    <mergeCell ref="B105:D105"/>
    <mergeCell ref="B106:D106"/>
    <mergeCell ref="B107:D107"/>
    <mergeCell ref="B109:D109"/>
    <mergeCell ref="B108:D108"/>
    <mergeCell ref="B99:D99"/>
    <mergeCell ref="B100:D100"/>
    <mergeCell ref="B101:D101"/>
    <mergeCell ref="B102:D102"/>
    <mergeCell ref="B103:D103"/>
    <mergeCell ref="A81:D81"/>
    <mergeCell ref="D47:D48"/>
    <mergeCell ref="C47:C48"/>
    <mergeCell ref="G95:G97"/>
    <mergeCell ref="A98:D98"/>
    <mergeCell ref="A95:D97"/>
    <mergeCell ref="E95:E97"/>
    <mergeCell ref="F95:F97"/>
    <mergeCell ref="A91:G91"/>
    <mergeCell ref="A93:G93"/>
    <mergeCell ref="A41:G41"/>
    <mergeCell ref="A43:D43"/>
    <mergeCell ref="E45:E48"/>
    <mergeCell ref="F45:F48"/>
    <mergeCell ref="G45:G48"/>
    <mergeCell ref="B46:D46"/>
    <mergeCell ref="A27:D27"/>
    <mergeCell ref="A28:D28"/>
    <mergeCell ref="A29:D29"/>
    <mergeCell ref="A39:G39"/>
    <mergeCell ref="A20:D20"/>
    <mergeCell ref="A21:D21"/>
    <mergeCell ref="A22:D22"/>
    <mergeCell ref="A24:D24"/>
    <mergeCell ref="A26:D26"/>
    <mergeCell ref="A33:D33"/>
    <mergeCell ref="A31:D31"/>
    <mergeCell ref="A18:D18"/>
    <mergeCell ref="A19:D19"/>
    <mergeCell ref="A17:D17"/>
    <mergeCell ref="A1:G1"/>
    <mergeCell ref="A3:G3"/>
    <mergeCell ref="A4:G4"/>
    <mergeCell ref="A6:G6"/>
    <mergeCell ref="A8:G8"/>
    <mergeCell ref="A10:G10"/>
    <mergeCell ref="A14:D14"/>
    <mergeCell ref="A15:D15"/>
    <mergeCell ref="A16:D16"/>
    <mergeCell ref="B128:D128"/>
    <mergeCell ref="B115:D115"/>
    <mergeCell ref="B116:D116"/>
    <mergeCell ref="B117:D117"/>
    <mergeCell ref="B118:D118"/>
    <mergeCell ref="B119:D119"/>
    <mergeCell ref="B120:D120"/>
    <mergeCell ref="B121:D121"/>
    <mergeCell ref="B122:D122"/>
    <mergeCell ref="B123:D123"/>
    <mergeCell ref="B124:D124"/>
    <mergeCell ref="B125:D125"/>
    <mergeCell ref="B126:D126"/>
    <mergeCell ref="B127:D127"/>
    <mergeCell ref="B110:D110"/>
    <mergeCell ref="B111:D111"/>
    <mergeCell ref="B112:D112"/>
    <mergeCell ref="B113:D113"/>
    <mergeCell ref="B114:D114"/>
  </mergeCells>
  <pageMargins left="0.7" right="0.7" top="0.75" bottom="0.75" header="0.3" footer="0.3"/>
  <pageSetup paperSize="9" scale="9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N510"/>
  <sheetViews>
    <sheetView tabSelected="1" workbookViewId="0">
      <selection activeCell="M23" sqref="M23"/>
    </sheetView>
  </sheetViews>
  <sheetFormatPr defaultRowHeight="12.75" x14ac:dyDescent="0.2"/>
  <cols>
    <col min="1" max="1" width="6.5703125" style="35" customWidth="1"/>
    <col min="2" max="4" width="9.140625" style="35"/>
    <col min="5" max="5" width="10.140625" style="35" customWidth="1"/>
    <col min="6" max="6" width="13.28515625" style="35" customWidth="1"/>
    <col min="7" max="7" width="13.140625" style="35" customWidth="1"/>
    <col min="8" max="8" width="12.85546875" style="35" customWidth="1"/>
    <col min="9" max="10" width="9.140625" style="35"/>
    <col min="11" max="11" width="12.5703125" style="35" customWidth="1"/>
    <col min="12" max="12" width="12.42578125" style="60" customWidth="1"/>
    <col min="13" max="13" width="11.7109375" style="60" customWidth="1"/>
    <col min="14" max="14" width="17.140625" style="35" customWidth="1"/>
    <col min="15" max="16384" width="9.140625" style="35"/>
  </cols>
  <sheetData>
    <row r="1" spans="1:13" x14ac:dyDescent="0.2">
      <c r="A1" s="247" t="s">
        <v>47</v>
      </c>
      <c r="B1" s="247"/>
      <c r="C1" s="247"/>
      <c r="D1" s="247"/>
      <c r="E1" s="247"/>
      <c r="F1" s="247"/>
      <c r="G1" s="247"/>
      <c r="H1" s="247"/>
    </row>
    <row r="2" spans="1:13" x14ac:dyDescent="0.2">
      <c r="D2" s="100"/>
      <c r="E2" s="100"/>
    </row>
    <row r="3" spans="1:13" x14ac:dyDescent="0.2">
      <c r="A3" s="248" t="s">
        <v>48</v>
      </c>
      <c r="B3" s="248"/>
      <c r="C3" s="248"/>
      <c r="D3" s="248"/>
      <c r="E3" s="248"/>
      <c r="F3" s="248"/>
      <c r="G3" s="248"/>
      <c r="H3" s="248"/>
    </row>
    <row r="4" spans="1:13" x14ac:dyDescent="0.2">
      <c r="D4" s="100"/>
      <c r="E4" s="100"/>
    </row>
    <row r="5" spans="1:13" s="101" customFormat="1" ht="43.5" customHeight="1" x14ac:dyDescent="0.2">
      <c r="A5" s="249" t="s">
        <v>295</v>
      </c>
      <c r="B5" s="249"/>
      <c r="C5" s="249"/>
      <c r="D5" s="249"/>
      <c r="E5" s="249"/>
      <c r="F5" s="249"/>
      <c r="G5" s="249"/>
      <c r="H5" s="249"/>
      <c r="L5" s="102"/>
      <c r="M5" s="102"/>
    </row>
    <row r="6" spans="1:13" x14ac:dyDescent="0.2">
      <c r="D6" s="100"/>
      <c r="E6" s="100"/>
    </row>
    <row r="7" spans="1:13" ht="15" customHeight="1" x14ac:dyDescent="0.2">
      <c r="A7" s="176" t="s">
        <v>0</v>
      </c>
      <c r="B7" s="176"/>
      <c r="C7" s="176"/>
      <c r="D7" s="176"/>
      <c r="E7" s="176"/>
      <c r="F7" s="250" t="s">
        <v>152</v>
      </c>
      <c r="G7" s="250" t="s">
        <v>233</v>
      </c>
      <c r="H7" s="250" t="s">
        <v>235</v>
      </c>
    </row>
    <row r="8" spans="1:13" ht="15" customHeight="1" x14ac:dyDescent="0.2">
      <c r="A8" s="96"/>
      <c r="B8" s="176" t="s">
        <v>36</v>
      </c>
      <c r="C8" s="176"/>
      <c r="D8" s="176"/>
      <c r="E8" s="176"/>
      <c r="F8" s="251"/>
      <c r="G8" s="251"/>
      <c r="H8" s="251"/>
    </row>
    <row r="9" spans="1:13" ht="15" customHeight="1" x14ac:dyDescent="0.2">
      <c r="A9" s="96"/>
      <c r="B9" s="96"/>
      <c r="C9" s="176"/>
      <c r="D9" s="176"/>
      <c r="E9" s="176"/>
      <c r="F9" s="251"/>
      <c r="G9" s="251"/>
      <c r="H9" s="251"/>
    </row>
    <row r="10" spans="1:13" ht="15" customHeight="1" x14ac:dyDescent="0.2">
      <c r="A10" s="6"/>
      <c r="B10" s="6"/>
      <c r="C10" s="253" t="s">
        <v>37</v>
      </c>
      <c r="D10" s="177"/>
      <c r="E10" s="177"/>
      <c r="F10" s="252"/>
      <c r="G10" s="252"/>
      <c r="H10" s="252"/>
    </row>
    <row r="11" spans="1:13" ht="15" customHeight="1" x14ac:dyDescent="0.2">
      <c r="A11" s="7">
        <v>1</v>
      </c>
      <c r="B11" s="7">
        <v>2</v>
      </c>
      <c r="C11" s="223">
        <v>4</v>
      </c>
      <c r="D11" s="224"/>
      <c r="E11" s="224"/>
      <c r="F11" s="7">
        <v>5</v>
      </c>
      <c r="G11" s="7">
        <v>6</v>
      </c>
      <c r="H11" s="7">
        <v>7</v>
      </c>
    </row>
    <row r="12" spans="1:13" ht="15" customHeight="1" x14ac:dyDescent="0.2">
      <c r="A12" s="225" t="s">
        <v>82</v>
      </c>
      <c r="B12" s="226"/>
      <c r="C12" s="226"/>
      <c r="D12" s="226"/>
      <c r="E12" s="226"/>
      <c r="F12" s="54">
        <f>F13+F35</f>
        <v>1615375</v>
      </c>
      <c r="G12" s="54">
        <f>G13+G35</f>
        <v>135543</v>
      </c>
      <c r="H12" s="54">
        <f>H13+H35</f>
        <v>1750918</v>
      </c>
    </row>
    <row r="13" spans="1:13" ht="25.5" customHeight="1" x14ac:dyDescent="0.2">
      <c r="A13" s="227" t="s">
        <v>1</v>
      </c>
      <c r="B13" s="228"/>
      <c r="C13" s="228"/>
      <c r="D13" s="228"/>
      <c r="E13" s="228"/>
      <c r="F13" s="58">
        <f t="shared" ref="F13:H14" si="0">F14</f>
        <v>36003</v>
      </c>
      <c r="G13" s="58">
        <f t="shared" si="0"/>
        <v>1310</v>
      </c>
      <c r="H13" s="58">
        <f t="shared" si="0"/>
        <v>37313</v>
      </c>
      <c r="I13" s="60"/>
      <c r="J13" s="60"/>
    </row>
    <row r="14" spans="1:13" s="104" customFormat="1" ht="24.75" customHeight="1" x14ac:dyDescent="0.25">
      <c r="A14" s="229" t="s">
        <v>2</v>
      </c>
      <c r="B14" s="230"/>
      <c r="C14" s="230"/>
      <c r="D14" s="230"/>
      <c r="E14" s="230"/>
      <c r="F14" s="55">
        <f t="shared" si="0"/>
        <v>36003</v>
      </c>
      <c r="G14" s="55">
        <f t="shared" si="0"/>
        <v>1310</v>
      </c>
      <c r="H14" s="55">
        <f t="shared" si="0"/>
        <v>37313</v>
      </c>
      <c r="I14" s="103"/>
      <c r="J14" s="103"/>
      <c r="L14" s="103"/>
      <c r="M14" s="103"/>
    </row>
    <row r="15" spans="1:13" s="104" customFormat="1" ht="31.5" customHeight="1" x14ac:dyDescent="0.25">
      <c r="A15" s="231" t="s">
        <v>3</v>
      </c>
      <c r="B15" s="232"/>
      <c r="C15" s="232"/>
      <c r="D15" s="232"/>
      <c r="E15" s="232"/>
      <c r="F15" s="57">
        <f>F16+F23+F29</f>
        <v>36003</v>
      </c>
      <c r="G15" s="57">
        <f t="shared" ref="G15" si="1">G16+G23+G29</f>
        <v>1310</v>
      </c>
      <c r="H15" s="57">
        <f>H16+H23+H29</f>
        <v>37313</v>
      </c>
      <c r="I15" s="105"/>
      <c r="J15" s="105"/>
      <c r="L15" s="103"/>
      <c r="M15" s="103"/>
    </row>
    <row r="16" spans="1:13" ht="15" customHeight="1" x14ac:dyDescent="0.2">
      <c r="A16" s="233" t="s">
        <v>162</v>
      </c>
      <c r="B16" s="234"/>
      <c r="C16" s="234"/>
      <c r="D16" s="234"/>
      <c r="E16" s="234"/>
      <c r="F16" s="15">
        <f>F19</f>
        <v>25385</v>
      </c>
      <c r="G16" s="15">
        <f t="shared" ref="G16:H16" si="2">G19</f>
        <v>0</v>
      </c>
      <c r="H16" s="15">
        <f t="shared" si="2"/>
        <v>25385</v>
      </c>
      <c r="I16" s="73"/>
      <c r="J16" s="73"/>
    </row>
    <row r="17" spans="1:14" s="104" customFormat="1" ht="24.75" customHeight="1" x14ac:dyDescent="0.25">
      <c r="A17" s="237" t="s">
        <v>116</v>
      </c>
      <c r="B17" s="238"/>
      <c r="C17" s="238"/>
      <c r="D17" s="238"/>
      <c r="E17" s="238"/>
      <c r="F17" s="80">
        <f>F16</f>
        <v>25385</v>
      </c>
      <c r="G17" s="80">
        <f t="shared" ref="G17:H17" si="3">G16</f>
        <v>0</v>
      </c>
      <c r="H17" s="80">
        <f t="shared" si="3"/>
        <v>25385</v>
      </c>
      <c r="I17" s="105"/>
      <c r="J17" s="105"/>
      <c r="L17" s="106"/>
      <c r="M17" s="162"/>
    </row>
    <row r="18" spans="1:14" ht="15" customHeight="1" x14ac:dyDescent="0.2">
      <c r="A18" s="239" t="s">
        <v>13</v>
      </c>
      <c r="B18" s="240"/>
      <c r="C18" s="240"/>
      <c r="D18" s="240"/>
      <c r="E18" s="240"/>
      <c r="F18" s="115">
        <f>F16</f>
        <v>25385</v>
      </c>
      <c r="G18" s="115"/>
      <c r="H18" s="115">
        <v>25385</v>
      </c>
      <c r="I18" s="72"/>
      <c r="J18" s="72"/>
      <c r="K18" s="72"/>
      <c r="L18" s="73"/>
      <c r="M18" s="73"/>
      <c r="N18" s="60"/>
    </row>
    <row r="19" spans="1:14" ht="15" customHeight="1" x14ac:dyDescent="0.2">
      <c r="A19" s="16">
        <v>3</v>
      </c>
      <c r="B19" s="16"/>
      <c r="C19" s="241" t="s">
        <v>4</v>
      </c>
      <c r="D19" s="242"/>
      <c r="E19" s="242"/>
      <c r="F19" s="9">
        <f>F20+F21+F22</f>
        <v>25385</v>
      </c>
      <c r="G19" s="23">
        <f>G20+G21+G22</f>
        <v>0</v>
      </c>
      <c r="H19" s="23">
        <f>H20+H21+H22</f>
        <v>25385</v>
      </c>
      <c r="I19" s="73"/>
      <c r="J19" s="73"/>
      <c r="K19" s="72"/>
      <c r="L19" s="73"/>
      <c r="M19" s="73"/>
      <c r="N19" s="60"/>
    </row>
    <row r="20" spans="1:14" ht="15" customHeight="1" x14ac:dyDescent="0.2">
      <c r="A20" s="16"/>
      <c r="B20" s="17">
        <v>31</v>
      </c>
      <c r="C20" s="243" t="s">
        <v>5</v>
      </c>
      <c r="D20" s="244"/>
      <c r="E20" s="244"/>
      <c r="F20" s="11">
        <v>19019</v>
      </c>
      <c r="G20" s="47"/>
      <c r="H20" s="47">
        <f>F20+G20</f>
        <v>19019</v>
      </c>
      <c r="I20" s="72"/>
      <c r="J20" s="72"/>
      <c r="K20" s="72"/>
      <c r="L20" s="73"/>
      <c r="M20" s="73"/>
      <c r="N20" s="60"/>
    </row>
    <row r="21" spans="1:14" ht="15" customHeight="1" x14ac:dyDescent="0.2">
      <c r="A21" s="16"/>
      <c r="B21" s="17">
        <v>32</v>
      </c>
      <c r="C21" s="243" t="s">
        <v>6</v>
      </c>
      <c r="D21" s="244"/>
      <c r="E21" s="244"/>
      <c r="F21" s="11">
        <v>3313</v>
      </c>
      <c r="G21" s="47">
        <v>372</v>
      </c>
      <c r="H21" s="47">
        <f t="shared" ref="H21:H22" si="4">F21+G21</f>
        <v>3685</v>
      </c>
      <c r="I21" s="72"/>
      <c r="J21" s="72"/>
      <c r="K21" s="72"/>
      <c r="L21" s="73"/>
      <c r="M21" s="73"/>
      <c r="N21" s="60"/>
    </row>
    <row r="22" spans="1:14" ht="15" customHeight="1" x14ac:dyDescent="0.2">
      <c r="A22" s="16"/>
      <c r="B22" s="17">
        <v>38</v>
      </c>
      <c r="C22" s="243" t="s">
        <v>7</v>
      </c>
      <c r="D22" s="244"/>
      <c r="E22" s="244"/>
      <c r="F22" s="11">
        <v>3053</v>
      </c>
      <c r="G22" s="47">
        <v>-372</v>
      </c>
      <c r="H22" s="47">
        <f t="shared" si="4"/>
        <v>2681</v>
      </c>
      <c r="K22" s="72"/>
      <c r="L22" s="73"/>
      <c r="M22" s="73"/>
      <c r="N22" s="60"/>
    </row>
    <row r="23" spans="1:14" ht="18.75" customHeight="1" x14ac:dyDescent="0.2">
      <c r="A23" s="235" t="s">
        <v>163</v>
      </c>
      <c r="B23" s="236"/>
      <c r="C23" s="236"/>
      <c r="D23" s="236"/>
      <c r="E23" s="236"/>
      <c r="F23" s="15">
        <f>F27</f>
        <v>9290</v>
      </c>
      <c r="G23" s="15">
        <f t="shared" ref="G23:H23" si="5">G27</f>
        <v>1310</v>
      </c>
      <c r="H23" s="15">
        <f t="shared" si="5"/>
        <v>10600</v>
      </c>
      <c r="K23" s="72"/>
      <c r="L23" s="73"/>
      <c r="M23" s="73"/>
    </row>
    <row r="24" spans="1:14" ht="15.75" customHeight="1" x14ac:dyDescent="0.2">
      <c r="A24" s="237" t="s">
        <v>130</v>
      </c>
      <c r="B24" s="238"/>
      <c r="C24" s="238"/>
      <c r="D24" s="238"/>
      <c r="E24" s="238"/>
      <c r="F24" s="76">
        <f>F23</f>
        <v>9290</v>
      </c>
      <c r="G24" s="76">
        <f>G23</f>
        <v>1310</v>
      </c>
      <c r="H24" s="76">
        <f>H23</f>
        <v>10600</v>
      </c>
      <c r="K24" s="72"/>
      <c r="L24" s="134"/>
      <c r="M24" s="134"/>
      <c r="N24" s="60"/>
    </row>
    <row r="25" spans="1:14" x14ac:dyDescent="0.2">
      <c r="A25" s="239" t="s">
        <v>121</v>
      </c>
      <c r="B25" s="240"/>
      <c r="C25" s="240"/>
      <c r="D25" s="240"/>
      <c r="E25" s="240"/>
      <c r="F25" s="115">
        <f>F23</f>
        <v>9290</v>
      </c>
      <c r="G25" s="115">
        <v>1310</v>
      </c>
      <c r="H25" s="115">
        <v>10600</v>
      </c>
    </row>
    <row r="26" spans="1:14" x14ac:dyDescent="0.2">
      <c r="A26" s="239" t="s">
        <v>69</v>
      </c>
      <c r="B26" s="240"/>
      <c r="C26" s="240"/>
      <c r="D26" s="240"/>
      <c r="E26" s="240"/>
      <c r="F26" s="115"/>
      <c r="G26" s="115"/>
      <c r="H26" s="115"/>
      <c r="N26" s="60"/>
    </row>
    <row r="27" spans="1:14" x14ac:dyDescent="0.2">
      <c r="A27" s="16">
        <v>3</v>
      </c>
      <c r="B27" s="16"/>
      <c r="C27" s="241" t="s">
        <v>4</v>
      </c>
      <c r="D27" s="242"/>
      <c r="E27" s="242"/>
      <c r="F27" s="9">
        <f>F28</f>
        <v>9290</v>
      </c>
      <c r="G27" s="23">
        <f t="shared" ref="G27:H27" si="6">G28</f>
        <v>1310</v>
      </c>
      <c r="H27" s="23">
        <f t="shared" si="6"/>
        <v>10600</v>
      </c>
    </row>
    <row r="28" spans="1:14" s="108" customFormat="1" x14ac:dyDescent="0.2">
      <c r="A28" s="17"/>
      <c r="B28" s="17">
        <v>32</v>
      </c>
      <c r="C28" s="243" t="s">
        <v>6</v>
      </c>
      <c r="D28" s="244"/>
      <c r="E28" s="244"/>
      <c r="F28" s="11">
        <v>9290</v>
      </c>
      <c r="G28" s="47">
        <v>1310</v>
      </c>
      <c r="H28" s="47">
        <f>F28+G28</f>
        <v>10600</v>
      </c>
      <c r="L28" s="107"/>
      <c r="M28" s="107"/>
    </row>
    <row r="29" spans="1:14" ht="30" customHeight="1" x14ac:dyDescent="0.2">
      <c r="A29" s="235" t="s">
        <v>164</v>
      </c>
      <c r="B29" s="236"/>
      <c r="C29" s="236"/>
      <c r="D29" s="236"/>
      <c r="E29" s="236"/>
      <c r="F29" s="15">
        <f>F33</f>
        <v>1328</v>
      </c>
      <c r="G29" s="15">
        <f t="shared" ref="G29:H29" si="7">G33</f>
        <v>0</v>
      </c>
      <c r="H29" s="15">
        <f t="shared" si="7"/>
        <v>1328</v>
      </c>
    </row>
    <row r="30" spans="1:14" ht="30" customHeight="1" x14ac:dyDescent="0.2">
      <c r="A30" s="237" t="s">
        <v>116</v>
      </c>
      <c r="B30" s="238"/>
      <c r="C30" s="238"/>
      <c r="D30" s="238"/>
      <c r="E30" s="238"/>
      <c r="F30" s="76">
        <f>F29</f>
        <v>1328</v>
      </c>
      <c r="G30" s="76">
        <f t="shared" ref="G30:H30" si="8">G29</f>
        <v>0</v>
      </c>
      <c r="H30" s="76">
        <f t="shared" si="8"/>
        <v>1328</v>
      </c>
    </row>
    <row r="31" spans="1:14" x14ac:dyDescent="0.2">
      <c r="A31" s="239" t="s">
        <v>121</v>
      </c>
      <c r="B31" s="240"/>
      <c r="C31" s="240"/>
      <c r="D31" s="240"/>
      <c r="E31" s="240"/>
      <c r="F31" s="115">
        <f>F29</f>
        <v>1328</v>
      </c>
      <c r="G31" s="115"/>
      <c r="H31" s="115">
        <v>1328</v>
      </c>
    </row>
    <row r="32" spans="1:14" x14ac:dyDescent="0.2">
      <c r="A32" s="239" t="s">
        <v>69</v>
      </c>
      <c r="B32" s="240"/>
      <c r="C32" s="240"/>
      <c r="D32" s="240"/>
      <c r="E32" s="240"/>
      <c r="F32" s="115"/>
      <c r="G32" s="115"/>
      <c r="H32" s="115"/>
    </row>
    <row r="33" spans="1:13" x14ac:dyDescent="0.2">
      <c r="A33" s="16">
        <v>3</v>
      </c>
      <c r="B33" s="16"/>
      <c r="C33" s="241" t="s">
        <v>4</v>
      </c>
      <c r="D33" s="242"/>
      <c r="E33" s="242"/>
      <c r="F33" s="9">
        <f>F34</f>
        <v>1328</v>
      </c>
      <c r="G33" s="23">
        <f t="shared" ref="G33:H33" si="9">G34</f>
        <v>0</v>
      </c>
      <c r="H33" s="23">
        <f t="shared" si="9"/>
        <v>1328</v>
      </c>
    </row>
    <row r="34" spans="1:13" s="108" customFormat="1" x14ac:dyDescent="0.2">
      <c r="A34" s="17"/>
      <c r="B34" s="17">
        <v>38</v>
      </c>
      <c r="C34" s="243" t="s">
        <v>7</v>
      </c>
      <c r="D34" s="244"/>
      <c r="E34" s="244"/>
      <c r="F34" s="11">
        <v>1328</v>
      </c>
      <c r="G34" s="47"/>
      <c r="H34" s="47">
        <f>F34+G34</f>
        <v>1328</v>
      </c>
      <c r="L34" s="107"/>
      <c r="M34" s="107"/>
    </row>
    <row r="35" spans="1:13" ht="26.25" customHeight="1" x14ac:dyDescent="0.2">
      <c r="A35" s="245" t="s">
        <v>8</v>
      </c>
      <c r="B35" s="246"/>
      <c r="C35" s="246"/>
      <c r="D35" s="246"/>
      <c r="E35" s="246"/>
      <c r="F35" s="58">
        <f>F36+F108+F138+F175+F338+F370+F413</f>
        <v>1579372</v>
      </c>
      <c r="G35" s="58">
        <f>G36+G108+G138+G175+G338+G370+G413</f>
        <v>134233</v>
      </c>
      <c r="H35" s="58">
        <f>H36+H108+H138+H175+H338+H370+H413</f>
        <v>1713605</v>
      </c>
      <c r="J35" s="60"/>
    </row>
    <row r="36" spans="1:13" ht="21" customHeight="1" x14ac:dyDescent="0.2">
      <c r="A36" s="254" t="s">
        <v>9</v>
      </c>
      <c r="B36" s="255"/>
      <c r="C36" s="255"/>
      <c r="D36" s="255"/>
      <c r="E36" s="255"/>
      <c r="F36" s="56">
        <f>F37+F100</f>
        <v>267101</v>
      </c>
      <c r="G36" s="56">
        <f>G37+G100</f>
        <v>0</v>
      </c>
      <c r="H36" s="56">
        <f>H37+H100</f>
        <v>267101</v>
      </c>
      <c r="J36" s="60"/>
    </row>
    <row r="37" spans="1:13" ht="27" customHeight="1" x14ac:dyDescent="0.2">
      <c r="A37" s="256" t="s">
        <v>10</v>
      </c>
      <c r="B37" s="257"/>
      <c r="C37" s="257"/>
      <c r="D37" s="257"/>
      <c r="E37" s="257"/>
      <c r="F37" s="59">
        <f>F38+F54+F67+F75+F83+F88+F93+F48+F60</f>
        <v>261623</v>
      </c>
      <c r="G37" s="59">
        <f>G38+G54+G67+G75+G83+G88+G93+G48+G60</f>
        <v>0</v>
      </c>
      <c r="H37" s="59">
        <f>H38+H54+H67+H75+H83+H88+H93+H48+H60</f>
        <v>261623</v>
      </c>
    </row>
    <row r="38" spans="1:13" ht="24.75" customHeight="1" x14ac:dyDescent="0.2">
      <c r="A38" s="258" t="s">
        <v>165</v>
      </c>
      <c r="B38" s="259"/>
      <c r="C38" s="259"/>
      <c r="D38" s="259"/>
      <c r="E38" s="259"/>
      <c r="F38" s="15">
        <f>F42</f>
        <v>95001</v>
      </c>
      <c r="G38" s="15">
        <f>G42</f>
        <v>0</v>
      </c>
      <c r="H38" s="15">
        <f>H42</f>
        <v>95001</v>
      </c>
    </row>
    <row r="39" spans="1:13" ht="15.75" customHeight="1" x14ac:dyDescent="0.2">
      <c r="A39" s="237" t="s">
        <v>117</v>
      </c>
      <c r="B39" s="238"/>
      <c r="C39" s="238"/>
      <c r="D39" s="238"/>
      <c r="E39" s="238"/>
      <c r="F39" s="76">
        <f>F38</f>
        <v>95001</v>
      </c>
      <c r="G39" s="76">
        <f t="shared" ref="G39:H39" si="10">G38</f>
        <v>0</v>
      </c>
      <c r="H39" s="76">
        <f t="shared" si="10"/>
        <v>95001</v>
      </c>
    </row>
    <row r="40" spans="1:13" x14ac:dyDescent="0.2">
      <c r="A40" s="239" t="s">
        <v>57</v>
      </c>
      <c r="B40" s="240"/>
      <c r="C40" s="240"/>
      <c r="D40" s="240"/>
      <c r="E40" s="240"/>
      <c r="F40" s="115">
        <v>94071</v>
      </c>
      <c r="G40" s="115"/>
      <c r="H40" s="115">
        <v>95001</v>
      </c>
    </row>
    <row r="41" spans="1:13" x14ac:dyDescent="0.2">
      <c r="A41" s="239" t="s">
        <v>120</v>
      </c>
      <c r="B41" s="240"/>
      <c r="C41" s="240"/>
      <c r="D41" s="240"/>
      <c r="E41" s="240"/>
      <c r="F41" s="115">
        <f>F38-F40</f>
        <v>930</v>
      </c>
      <c r="G41" s="115"/>
      <c r="H41" s="115"/>
    </row>
    <row r="42" spans="1:13" x14ac:dyDescent="0.2">
      <c r="A42" s="16">
        <v>3</v>
      </c>
      <c r="B42" s="16"/>
      <c r="C42" s="241" t="s">
        <v>4</v>
      </c>
      <c r="D42" s="242"/>
      <c r="E42" s="242"/>
      <c r="F42" s="9">
        <f>F43+F44+F45</f>
        <v>95001</v>
      </c>
      <c r="G42" s="23">
        <f>G43+G44+G45</f>
        <v>0</v>
      </c>
      <c r="H42" s="23">
        <f>H43+H44+H45</f>
        <v>95001</v>
      </c>
    </row>
    <row r="43" spans="1:13" x14ac:dyDescent="0.2">
      <c r="A43" s="16"/>
      <c r="B43" s="17">
        <v>31</v>
      </c>
      <c r="C43" s="243" t="s">
        <v>5</v>
      </c>
      <c r="D43" s="244"/>
      <c r="E43" s="244"/>
      <c r="F43" s="11">
        <v>51429</v>
      </c>
      <c r="G43" s="47"/>
      <c r="H43" s="47">
        <f t="shared" ref="H43:H45" si="11">F43+G43</f>
        <v>51429</v>
      </c>
    </row>
    <row r="44" spans="1:13" x14ac:dyDescent="0.2">
      <c r="A44" s="16"/>
      <c r="B44" s="17">
        <v>32</v>
      </c>
      <c r="C44" s="243" t="s">
        <v>6</v>
      </c>
      <c r="D44" s="244"/>
      <c r="E44" s="244"/>
      <c r="F44" s="11">
        <v>41222</v>
      </c>
      <c r="G44" s="47"/>
      <c r="H44" s="47">
        <f t="shared" si="11"/>
        <v>41222</v>
      </c>
    </row>
    <row r="45" spans="1:13" x14ac:dyDescent="0.2">
      <c r="A45" s="16"/>
      <c r="B45" s="17">
        <v>34</v>
      </c>
      <c r="C45" s="243" t="s">
        <v>11</v>
      </c>
      <c r="D45" s="244"/>
      <c r="E45" s="244"/>
      <c r="F45" s="11">
        <v>2350</v>
      </c>
      <c r="G45" s="47"/>
      <c r="H45" s="47">
        <f t="shared" si="11"/>
        <v>2350</v>
      </c>
    </row>
    <row r="46" spans="1:13" x14ac:dyDescent="0.2">
      <c r="A46" s="16">
        <v>4</v>
      </c>
      <c r="B46" s="16"/>
      <c r="C46" s="260" t="s">
        <v>19</v>
      </c>
      <c r="D46" s="260"/>
      <c r="E46" s="260"/>
      <c r="F46" s="9"/>
      <c r="G46" s="23"/>
      <c r="H46" s="23"/>
    </row>
    <row r="47" spans="1:13" x14ac:dyDescent="0.2">
      <c r="A47" s="16"/>
      <c r="B47" s="17">
        <v>42</v>
      </c>
      <c r="C47" s="261" t="s">
        <v>20</v>
      </c>
      <c r="D47" s="261"/>
      <c r="E47" s="261"/>
      <c r="F47" s="11"/>
      <c r="G47" s="47"/>
      <c r="H47" s="47">
        <f>F47+G47</f>
        <v>0</v>
      </c>
    </row>
    <row r="48" spans="1:13" ht="29.25" customHeight="1" x14ac:dyDescent="0.2">
      <c r="A48" s="235" t="s">
        <v>173</v>
      </c>
      <c r="B48" s="236"/>
      <c r="C48" s="236"/>
      <c r="D48" s="236"/>
      <c r="E48" s="236"/>
      <c r="F48" s="15">
        <f>F52</f>
        <v>6106</v>
      </c>
      <c r="G48" s="15">
        <f t="shared" ref="G48:H48" si="12">G52</f>
        <v>0</v>
      </c>
      <c r="H48" s="15">
        <f t="shared" si="12"/>
        <v>6106</v>
      </c>
    </row>
    <row r="49" spans="1:13" ht="15.75" customHeight="1" x14ac:dyDescent="0.2">
      <c r="A49" s="237" t="s">
        <v>117</v>
      </c>
      <c r="B49" s="238"/>
      <c r="C49" s="238"/>
      <c r="D49" s="238"/>
      <c r="E49" s="238"/>
      <c r="F49" s="76">
        <f>F48</f>
        <v>6106</v>
      </c>
      <c r="G49" s="76">
        <f>G48</f>
        <v>0</v>
      </c>
      <c r="H49" s="76">
        <v>6106</v>
      </c>
    </row>
    <row r="50" spans="1:13" x14ac:dyDescent="0.2">
      <c r="A50" s="239" t="s">
        <v>121</v>
      </c>
      <c r="B50" s="240"/>
      <c r="C50" s="240"/>
      <c r="D50" s="240"/>
      <c r="E50" s="240"/>
      <c r="F50" s="115">
        <v>0</v>
      </c>
      <c r="G50" s="115"/>
      <c r="H50" s="115"/>
    </row>
    <row r="51" spans="1:13" x14ac:dyDescent="0.2">
      <c r="A51" s="239" t="s">
        <v>69</v>
      </c>
      <c r="B51" s="240"/>
      <c r="C51" s="240"/>
      <c r="D51" s="240"/>
      <c r="E51" s="240"/>
      <c r="F51" s="115">
        <f>F48-F50</f>
        <v>6106</v>
      </c>
      <c r="G51" s="115"/>
      <c r="H51" s="115">
        <v>6106</v>
      </c>
    </row>
    <row r="52" spans="1:13" x14ac:dyDescent="0.2">
      <c r="A52" s="16">
        <v>4</v>
      </c>
      <c r="B52" s="16"/>
      <c r="C52" s="241" t="s">
        <v>19</v>
      </c>
      <c r="D52" s="242"/>
      <c r="E52" s="242"/>
      <c r="F52" s="9">
        <f>F53</f>
        <v>6106</v>
      </c>
      <c r="G52" s="23">
        <f t="shared" ref="G52:H52" si="13">G53</f>
        <v>0</v>
      </c>
      <c r="H52" s="23">
        <f t="shared" si="13"/>
        <v>6106</v>
      </c>
    </row>
    <row r="53" spans="1:13" s="108" customFormat="1" x14ac:dyDescent="0.2">
      <c r="A53" s="17"/>
      <c r="B53" s="17">
        <v>42</v>
      </c>
      <c r="C53" s="243" t="s">
        <v>20</v>
      </c>
      <c r="D53" s="244"/>
      <c r="E53" s="244"/>
      <c r="F53" s="11">
        <v>6106</v>
      </c>
      <c r="G53" s="47"/>
      <c r="H53" s="47">
        <f>F53+G53</f>
        <v>6106</v>
      </c>
      <c r="L53" s="107"/>
      <c r="M53" s="107"/>
    </row>
    <row r="54" spans="1:13" ht="29.25" customHeight="1" x14ac:dyDescent="0.2">
      <c r="A54" s="235" t="s">
        <v>166</v>
      </c>
      <c r="B54" s="236"/>
      <c r="C54" s="236"/>
      <c r="D54" s="236"/>
      <c r="E54" s="236"/>
      <c r="F54" s="15">
        <f>F58</f>
        <v>81941</v>
      </c>
      <c r="G54" s="15">
        <f t="shared" ref="G54:H54" si="14">G58</f>
        <v>0</v>
      </c>
      <c r="H54" s="15">
        <f t="shared" si="14"/>
        <v>81941</v>
      </c>
    </row>
    <row r="55" spans="1:13" ht="15.75" customHeight="1" x14ac:dyDescent="0.2">
      <c r="A55" s="237" t="s">
        <v>117</v>
      </c>
      <c r="B55" s="238"/>
      <c r="C55" s="238"/>
      <c r="D55" s="238"/>
      <c r="E55" s="238"/>
      <c r="F55" s="76">
        <f>F54</f>
        <v>81941</v>
      </c>
      <c r="G55" s="76">
        <f t="shared" ref="G55:H55" si="15">G54</f>
        <v>0</v>
      </c>
      <c r="H55" s="76">
        <f t="shared" si="15"/>
        <v>81941</v>
      </c>
    </row>
    <row r="56" spans="1:13" x14ac:dyDescent="0.2">
      <c r="A56" s="239" t="s">
        <v>121</v>
      </c>
      <c r="B56" s="240"/>
      <c r="C56" s="240"/>
      <c r="D56" s="240"/>
      <c r="E56" s="240"/>
      <c r="F56" s="115">
        <v>55396</v>
      </c>
      <c r="G56" s="115"/>
      <c r="H56" s="115">
        <v>55396</v>
      </c>
    </row>
    <row r="57" spans="1:13" x14ac:dyDescent="0.2">
      <c r="A57" s="239" t="s">
        <v>69</v>
      </c>
      <c r="B57" s="240"/>
      <c r="C57" s="240"/>
      <c r="D57" s="240"/>
      <c r="E57" s="240"/>
      <c r="F57" s="115">
        <v>26545</v>
      </c>
      <c r="G57" s="115"/>
      <c r="H57" s="115">
        <v>26545</v>
      </c>
    </row>
    <row r="58" spans="1:13" x14ac:dyDescent="0.2">
      <c r="A58" s="16">
        <v>3</v>
      </c>
      <c r="B58" s="16"/>
      <c r="C58" s="241" t="s">
        <v>4</v>
      </c>
      <c r="D58" s="242"/>
      <c r="E58" s="242"/>
      <c r="F58" s="9">
        <f>F59</f>
        <v>81941</v>
      </c>
      <c r="G58" s="23">
        <f t="shared" ref="G58:H58" si="16">G59</f>
        <v>0</v>
      </c>
      <c r="H58" s="23">
        <f t="shared" si="16"/>
        <v>81941</v>
      </c>
    </row>
    <row r="59" spans="1:13" s="108" customFormat="1" x14ac:dyDescent="0.2">
      <c r="A59" s="17"/>
      <c r="B59" s="17">
        <v>32</v>
      </c>
      <c r="C59" s="243" t="s">
        <v>6</v>
      </c>
      <c r="D59" s="244"/>
      <c r="E59" s="244"/>
      <c r="F59" s="11">
        <v>81941</v>
      </c>
      <c r="G59" s="47"/>
      <c r="H59" s="47">
        <f>F59+G59</f>
        <v>81941</v>
      </c>
      <c r="L59" s="107"/>
      <c r="M59" s="107"/>
    </row>
    <row r="60" spans="1:13" ht="18.75" customHeight="1" x14ac:dyDescent="0.2">
      <c r="A60" s="235" t="s">
        <v>167</v>
      </c>
      <c r="B60" s="236"/>
      <c r="C60" s="236"/>
      <c r="D60" s="236"/>
      <c r="E60" s="236"/>
      <c r="F60" s="15">
        <f>F65</f>
        <v>33181</v>
      </c>
      <c r="G60" s="15">
        <f t="shared" ref="G60:H60" si="17">G65</f>
        <v>0</v>
      </c>
      <c r="H60" s="15">
        <f t="shared" si="17"/>
        <v>33181</v>
      </c>
    </row>
    <row r="61" spans="1:13" ht="15.75" customHeight="1" x14ac:dyDescent="0.2">
      <c r="A61" s="237" t="s">
        <v>117</v>
      </c>
      <c r="B61" s="238"/>
      <c r="C61" s="238"/>
      <c r="D61" s="238"/>
      <c r="E61" s="238"/>
      <c r="F61" s="76">
        <f>F60</f>
        <v>33181</v>
      </c>
      <c r="G61" s="76">
        <f t="shared" ref="G61:H61" si="18">G60</f>
        <v>0</v>
      </c>
      <c r="H61" s="76">
        <f t="shared" si="18"/>
        <v>33181</v>
      </c>
    </row>
    <row r="62" spans="1:13" x14ac:dyDescent="0.2">
      <c r="A62" s="239" t="s">
        <v>121</v>
      </c>
      <c r="B62" s="240"/>
      <c r="C62" s="240"/>
      <c r="D62" s="240"/>
      <c r="E62" s="240"/>
      <c r="F62" s="115">
        <v>29198</v>
      </c>
      <c r="G62" s="115"/>
      <c r="H62" s="115">
        <v>29198</v>
      </c>
    </row>
    <row r="63" spans="1:13" x14ac:dyDescent="0.2">
      <c r="A63" s="239" t="s">
        <v>85</v>
      </c>
      <c r="B63" s="240"/>
      <c r="C63" s="240"/>
      <c r="D63" s="240"/>
      <c r="E63" s="240"/>
      <c r="F63" s="115">
        <v>1328</v>
      </c>
      <c r="G63" s="115"/>
      <c r="H63" s="115">
        <v>1328</v>
      </c>
    </row>
    <row r="64" spans="1:13" x14ac:dyDescent="0.2">
      <c r="A64" s="239" t="s">
        <v>69</v>
      </c>
      <c r="B64" s="240"/>
      <c r="C64" s="240"/>
      <c r="D64" s="240"/>
      <c r="E64" s="240"/>
      <c r="F64" s="115">
        <f>F60-F62-F63</f>
        <v>2655</v>
      </c>
      <c r="G64" s="115"/>
      <c r="H64" s="115">
        <v>2655</v>
      </c>
    </row>
    <row r="65" spans="1:13" x14ac:dyDescent="0.2">
      <c r="A65" s="16">
        <v>4</v>
      </c>
      <c r="B65" s="16"/>
      <c r="C65" s="241" t="s">
        <v>19</v>
      </c>
      <c r="D65" s="242"/>
      <c r="E65" s="242"/>
      <c r="F65" s="9">
        <f>F66</f>
        <v>33181</v>
      </c>
      <c r="G65" s="23">
        <f t="shared" ref="G65:H65" si="19">G66</f>
        <v>0</v>
      </c>
      <c r="H65" s="23">
        <f t="shared" si="19"/>
        <v>33181</v>
      </c>
    </row>
    <row r="66" spans="1:13" s="108" customFormat="1" x14ac:dyDescent="0.2">
      <c r="A66" s="17"/>
      <c r="B66" s="17">
        <v>42</v>
      </c>
      <c r="C66" s="243" t="s">
        <v>20</v>
      </c>
      <c r="D66" s="244"/>
      <c r="E66" s="244"/>
      <c r="F66" s="11">
        <v>33181</v>
      </c>
      <c r="G66" s="47"/>
      <c r="H66" s="47">
        <f>F66+G66</f>
        <v>33181</v>
      </c>
      <c r="L66" s="107"/>
      <c r="M66" s="107"/>
    </row>
    <row r="67" spans="1:13" ht="27.75" customHeight="1" x14ac:dyDescent="0.2">
      <c r="A67" s="235" t="s">
        <v>168</v>
      </c>
      <c r="B67" s="236"/>
      <c r="C67" s="236"/>
      <c r="D67" s="236"/>
      <c r="E67" s="236"/>
      <c r="F67" s="15">
        <f>F71+F73</f>
        <v>30527</v>
      </c>
      <c r="G67" s="15">
        <f t="shared" ref="G67:H67" si="20">G71+G73</f>
        <v>0</v>
      </c>
      <c r="H67" s="15">
        <f t="shared" si="20"/>
        <v>30527</v>
      </c>
    </row>
    <row r="68" spans="1:13" ht="33" customHeight="1" x14ac:dyDescent="0.2">
      <c r="A68" s="237" t="s">
        <v>118</v>
      </c>
      <c r="B68" s="238"/>
      <c r="C68" s="238"/>
      <c r="D68" s="238"/>
      <c r="E68" s="238"/>
      <c r="F68" s="76">
        <f>F67</f>
        <v>30527</v>
      </c>
      <c r="G68" s="76"/>
      <c r="H68" s="76">
        <v>30527</v>
      </c>
    </row>
    <row r="69" spans="1:13" x14ac:dyDescent="0.2">
      <c r="A69" s="239" t="s">
        <v>86</v>
      </c>
      <c r="B69" s="240"/>
      <c r="C69" s="240"/>
      <c r="D69" s="240"/>
      <c r="E69" s="240"/>
      <c r="F69" s="115"/>
      <c r="G69" s="115"/>
      <c r="H69" s="115">
        <v>0</v>
      </c>
    </row>
    <row r="70" spans="1:13" x14ac:dyDescent="0.2">
      <c r="A70" s="239" t="s">
        <v>13</v>
      </c>
      <c r="B70" s="240"/>
      <c r="C70" s="240"/>
      <c r="D70" s="240"/>
      <c r="E70" s="240"/>
      <c r="F70" s="115">
        <f>F67</f>
        <v>30527</v>
      </c>
      <c r="G70" s="115"/>
      <c r="H70" s="115">
        <v>30527</v>
      </c>
    </row>
    <row r="71" spans="1:13" x14ac:dyDescent="0.2">
      <c r="A71" s="16">
        <v>3</v>
      </c>
      <c r="B71" s="16"/>
      <c r="C71" s="266" t="s">
        <v>4</v>
      </c>
      <c r="D71" s="267"/>
      <c r="E71" s="267"/>
      <c r="F71" s="9">
        <f>F72</f>
        <v>664</v>
      </c>
      <c r="G71" s="9">
        <f t="shared" ref="G71:H71" si="21">G72</f>
        <v>0</v>
      </c>
      <c r="H71" s="9">
        <f t="shared" si="21"/>
        <v>664</v>
      </c>
    </row>
    <row r="72" spans="1:13" x14ac:dyDescent="0.2">
      <c r="A72" s="17"/>
      <c r="B72" s="17">
        <v>34</v>
      </c>
      <c r="C72" s="262" t="s">
        <v>11</v>
      </c>
      <c r="D72" s="263"/>
      <c r="E72" s="263"/>
      <c r="F72" s="11">
        <v>664</v>
      </c>
      <c r="G72" s="11"/>
      <c r="H72" s="11">
        <f>F72+G72</f>
        <v>664</v>
      </c>
    </row>
    <row r="73" spans="1:13" ht="25.5" customHeight="1" x14ac:dyDescent="0.2">
      <c r="A73" s="16">
        <v>5</v>
      </c>
      <c r="B73" s="16"/>
      <c r="C73" s="266" t="s">
        <v>27</v>
      </c>
      <c r="D73" s="267"/>
      <c r="E73" s="267"/>
      <c r="F73" s="31">
        <f>F74</f>
        <v>29863</v>
      </c>
      <c r="G73" s="31">
        <f t="shared" ref="G73:H73" si="22">G74</f>
        <v>0</v>
      </c>
      <c r="H73" s="31">
        <f t="shared" si="22"/>
        <v>29863</v>
      </c>
    </row>
    <row r="74" spans="1:13" ht="31.5" customHeight="1" x14ac:dyDescent="0.2">
      <c r="A74" s="17"/>
      <c r="B74" s="17">
        <v>54</v>
      </c>
      <c r="C74" s="262" t="s">
        <v>28</v>
      </c>
      <c r="D74" s="263"/>
      <c r="E74" s="263"/>
      <c r="F74" s="21">
        <v>29863</v>
      </c>
      <c r="G74" s="21"/>
      <c r="H74" s="21">
        <f>F74+G74</f>
        <v>29863</v>
      </c>
    </row>
    <row r="75" spans="1:13" ht="30" customHeight="1" x14ac:dyDescent="0.2">
      <c r="A75" s="235" t="s">
        <v>169</v>
      </c>
      <c r="B75" s="236"/>
      <c r="C75" s="236"/>
      <c r="D75" s="236"/>
      <c r="E75" s="236"/>
      <c r="F75" s="15">
        <f>F79</f>
        <v>11017</v>
      </c>
      <c r="G75" s="15">
        <f t="shared" ref="G75:H75" si="23">G79</f>
        <v>0</v>
      </c>
      <c r="H75" s="15">
        <f t="shared" si="23"/>
        <v>11017</v>
      </c>
    </row>
    <row r="76" spans="1:13" ht="17.25" customHeight="1" x14ac:dyDescent="0.2">
      <c r="A76" s="264" t="s">
        <v>117</v>
      </c>
      <c r="B76" s="265"/>
      <c r="C76" s="265"/>
      <c r="D76" s="265"/>
      <c r="E76" s="265"/>
      <c r="F76" s="76">
        <f>F75</f>
        <v>11017</v>
      </c>
      <c r="G76" s="76">
        <f t="shared" ref="G76:H76" si="24">G75</f>
        <v>0</v>
      </c>
      <c r="H76" s="76">
        <f t="shared" si="24"/>
        <v>11017</v>
      </c>
    </row>
    <row r="77" spans="1:13" s="72" customFormat="1" ht="17.25" customHeight="1" x14ac:dyDescent="0.2">
      <c r="A77" s="268" t="s">
        <v>69</v>
      </c>
      <c r="B77" s="269"/>
      <c r="C77" s="269"/>
      <c r="D77" s="269"/>
      <c r="E77" s="269"/>
      <c r="F77" s="115"/>
      <c r="G77" s="115"/>
      <c r="H77" s="115"/>
      <c r="L77" s="73"/>
      <c r="M77" s="73"/>
    </row>
    <row r="78" spans="1:13" ht="17.25" customHeight="1" x14ac:dyDescent="0.2">
      <c r="A78" s="239" t="s">
        <v>13</v>
      </c>
      <c r="B78" s="240"/>
      <c r="C78" s="240"/>
      <c r="D78" s="240"/>
      <c r="E78" s="240"/>
      <c r="F78" s="115">
        <f>F75</f>
        <v>11017</v>
      </c>
      <c r="G78" s="115"/>
      <c r="H78" s="115">
        <v>11017</v>
      </c>
    </row>
    <row r="79" spans="1:13" x14ac:dyDescent="0.2">
      <c r="A79" s="16">
        <v>3</v>
      </c>
      <c r="B79" s="16"/>
      <c r="C79" s="241" t="s">
        <v>4</v>
      </c>
      <c r="D79" s="242"/>
      <c r="E79" s="242"/>
      <c r="F79" s="9">
        <f>F80</f>
        <v>11017</v>
      </c>
      <c r="G79" s="23">
        <f t="shared" ref="G79:H79" si="25">G80</f>
        <v>0</v>
      </c>
      <c r="H79" s="23">
        <f t="shared" si="25"/>
        <v>11017</v>
      </c>
    </row>
    <row r="80" spans="1:13" x14ac:dyDescent="0.2">
      <c r="A80" s="17"/>
      <c r="B80" s="17">
        <v>32</v>
      </c>
      <c r="C80" s="243" t="s">
        <v>6</v>
      </c>
      <c r="D80" s="244"/>
      <c r="E80" s="244"/>
      <c r="F80" s="11">
        <v>11017</v>
      </c>
      <c r="G80" s="47"/>
      <c r="H80" s="47">
        <f>F80+G80</f>
        <v>11017</v>
      </c>
    </row>
    <row r="81" spans="1:13" s="108" customFormat="1" x14ac:dyDescent="0.2">
      <c r="A81" s="16">
        <v>4</v>
      </c>
      <c r="B81" s="16"/>
      <c r="C81" s="260" t="s">
        <v>19</v>
      </c>
      <c r="D81" s="260"/>
      <c r="E81" s="260"/>
      <c r="F81" s="9"/>
      <c r="G81" s="23"/>
      <c r="H81" s="23"/>
      <c r="L81" s="107"/>
      <c r="M81" s="107"/>
    </row>
    <row r="82" spans="1:13" x14ac:dyDescent="0.2">
      <c r="A82" s="17"/>
      <c r="B82" s="17">
        <v>45</v>
      </c>
      <c r="C82" s="261" t="s">
        <v>227</v>
      </c>
      <c r="D82" s="261"/>
      <c r="E82" s="261"/>
      <c r="F82" s="11"/>
      <c r="G82" s="47"/>
      <c r="H82" s="47">
        <f>F82+G82</f>
        <v>0</v>
      </c>
    </row>
    <row r="83" spans="1:13" ht="17.25" customHeight="1" x14ac:dyDescent="0.2">
      <c r="A83" s="235" t="s">
        <v>170</v>
      </c>
      <c r="B83" s="236"/>
      <c r="C83" s="236"/>
      <c r="D83" s="236"/>
      <c r="E83" s="236"/>
      <c r="F83" s="15">
        <f>F86</f>
        <v>1991</v>
      </c>
      <c r="G83" s="15">
        <f t="shared" ref="G83:H83" si="26">G86</f>
        <v>0</v>
      </c>
      <c r="H83" s="15">
        <f t="shared" si="26"/>
        <v>1991</v>
      </c>
    </row>
    <row r="84" spans="1:13" ht="24.75" customHeight="1" x14ac:dyDescent="0.2">
      <c r="A84" s="237" t="s">
        <v>119</v>
      </c>
      <c r="B84" s="238"/>
      <c r="C84" s="238"/>
      <c r="D84" s="238"/>
      <c r="E84" s="238"/>
      <c r="F84" s="76">
        <f>F83</f>
        <v>1991</v>
      </c>
      <c r="G84" s="76">
        <f t="shared" ref="G84:H84" si="27">G83</f>
        <v>0</v>
      </c>
      <c r="H84" s="76">
        <f t="shared" si="27"/>
        <v>1991</v>
      </c>
    </row>
    <row r="85" spans="1:13" ht="17.25" customHeight="1" x14ac:dyDescent="0.2">
      <c r="A85" s="239" t="s">
        <v>13</v>
      </c>
      <c r="B85" s="240"/>
      <c r="C85" s="240"/>
      <c r="D85" s="240"/>
      <c r="E85" s="240"/>
      <c r="F85" s="115">
        <f>F83</f>
        <v>1991</v>
      </c>
      <c r="G85" s="116"/>
      <c r="H85" s="115">
        <v>1991</v>
      </c>
    </row>
    <row r="86" spans="1:13" x14ac:dyDescent="0.2">
      <c r="A86" s="16">
        <v>3</v>
      </c>
      <c r="B86" s="16"/>
      <c r="C86" s="266" t="s">
        <v>4</v>
      </c>
      <c r="D86" s="267"/>
      <c r="E86" s="267"/>
      <c r="F86" s="9">
        <f>F87</f>
        <v>1991</v>
      </c>
      <c r="G86" s="23">
        <f>G87</f>
        <v>0</v>
      </c>
      <c r="H86" s="23">
        <f>H87</f>
        <v>1991</v>
      </c>
    </row>
    <row r="87" spans="1:13" x14ac:dyDescent="0.2">
      <c r="A87" s="17"/>
      <c r="B87" s="17">
        <v>32</v>
      </c>
      <c r="C87" s="262" t="s">
        <v>6</v>
      </c>
      <c r="D87" s="263"/>
      <c r="E87" s="263"/>
      <c r="F87" s="11">
        <v>1991</v>
      </c>
      <c r="G87" s="47"/>
      <c r="H87" s="47">
        <f>F87+G87</f>
        <v>1991</v>
      </c>
    </row>
    <row r="88" spans="1:13" ht="30" customHeight="1" x14ac:dyDescent="0.2">
      <c r="A88" s="272" t="s">
        <v>171</v>
      </c>
      <c r="B88" s="273"/>
      <c r="C88" s="273"/>
      <c r="D88" s="273"/>
      <c r="E88" s="273"/>
      <c r="F88" s="22">
        <f>F91</f>
        <v>664</v>
      </c>
      <c r="G88" s="22">
        <f>G91</f>
        <v>0</v>
      </c>
      <c r="H88" s="22">
        <f>H91</f>
        <v>664</v>
      </c>
    </row>
    <row r="89" spans="1:13" ht="27" customHeight="1" x14ac:dyDescent="0.2">
      <c r="A89" s="237" t="s">
        <v>119</v>
      </c>
      <c r="B89" s="238"/>
      <c r="C89" s="238"/>
      <c r="D89" s="238"/>
      <c r="E89" s="238"/>
      <c r="F89" s="76">
        <f>F88</f>
        <v>664</v>
      </c>
      <c r="G89" s="76">
        <f t="shared" ref="G89:H89" si="28">G88</f>
        <v>0</v>
      </c>
      <c r="H89" s="76">
        <f t="shared" si="28"/>
        <v>664</v>
      </c>
    </row>
    <row r="90" spans="1:13" ht="15" customHeight="1" x14ac:dyDescent="0.2">
      <c r="A90" s="270" t="s">
        <v>13</v>
      </c>
      <c r="B90" s="271"/>
      <c r="C90" s="271"/>
      <c r="D90" s="271"/>
      <c r="E90" s="271"/>
      <c r="F90" s="115">
        <f>F88</f>
        <v>664</v>
      </c>
      <c r="G90" s="116"/>
      <c r="H90" s="115">
        <v>664</v>
      </c>
    </row>
    <row r="91" spans="1:13" x14ac:dyDescent="0.2">
      <c r="A91" s="16">
        <v>3</v>
      </c>
      <c r="B91" s="16"/>
      <c r="C91" s="266" t="s">
        <v>4</v>
      </c>
      <c r="D91" s="267"/>
      <c r="E91" s="267"/>
      <c r="F91" s="9">
        <f>F92</f>
        <v>664</v>
      </c>
      <c r="G91" s="23">
        <f>G92</f>
        <v>0</v>
      </c>
      <c r="H91" s="23">
        <f>H92</f>
        <v>664</v>
      </c>
    </row>
    <row r="92" spans="1:13" x14ac:dyDescent="0.2">
      <c r="A92" s="17"/>
      <c r="B92" s="17">
        <v>32</v>
      </c>
      <c r="C92" s="262" t="s">
        <v>6</v>
      </c>
      <c r="D92" s="263"/>
      <c r="E92" s="263"/>
      <c r="F92" s="11">
        <v>664</v>
      </c>
      <c r="G92" s="47"/>
      <c r="H92" s="47">
        <f>F92+G92</f>
        <v>664</v>
      </c>
    </row>
    <row r="93" spans="1:13" ht="19.5" customHeight="1" x14ac:dyDescent="0.2">
      <c r="A93" s="272" t="s">
        <v>172</v>
      </c>
      <c r="B93" s="273"/>
      <c r="C93" s="273"/>
      <c r="D93" s="273"/>
      <c r="E93" s="273"/>
      <c r="F93" s="22">
        <f>F96</f>
        <v>1195</v>
      </c>
      <c r="G93" s="22">
        <f>G96</f>
        <v>0</v>
      </c>
      <c r="H93" s="22">
        <f>H96</f>
        <v>1195</v>
      </c>
    </row>
    <row r="94" spans="1:13" ht="26.25" customHeight="1" x14ac:dyDescent="0.2">
      <c r="A94" s="237" t="s">
        <v>119</v>
      </c>
      <c r="B94" s="238"/>
      <c r="C94" s="238"/>
      <c r="D94" s="238"/>
      <c r="E94" s="238"/>
      <c r="F94" s="76">
        <f>F93</f>
        <v>1195</v>
      </c>
      <c r="G94" s="76">
        <f t="shared" ref="G94:H94" si="29">G93</f>
        <v>0</v>
      </c>
      <c r="H94" s="76">
        <f t="shared" si="29"/>
        <v>1195</v>
      </c>
    </row>
    <row r="95" spans="1:13" ht="15" customHeight="1" x14ac:dyDescent="0.2">
      <c r="A95" s="270" t="s">
        <v>13</v>
      </c>
      <c r="B95" s="271"/>
      <c r="C95" s="271"/>
      <c r="D95" s="271"/>
      <c r="E95" s="271"/>
      <c r="F95" s="115">
        <f>F93</f>
        <v>1195</v>
      </c>
      <c r="G95" s="115"/>
      <c r="H95" s="115">
        <v>1195</v>
      </c>
    </row>
    <row r="96" spans="1:13" x14ac:dyDescent="0.2">
      <c r="A96" s="42">
        <v>3</v>
      </c>
      <c r="B96" s="42"/>
      <c r="C96" s="266" t="s">
        <v>4</v>
      </c>
      <c r="D96" s="267"/>
      <c r="E96" s="267"/>
      <c r="F96" s="9">
        <f>F97</f>
        <v>1195</v>
      </c>
      <c r="G96" s="23">
        <f>G97</f>
        <v>0</v>
      </c>
      <c r="H96" s="23">
        <f>H97</f>
        <v>1195</v>
      </c>
    </row>
    <row r="97" spans="1:13" x14ac:dyDescent="0.2">
      <c r="A97" s="17"/>
      <c r="B97" s="17">
        <v>32</v>
      </c>
      <c r="C97" s="262" t="s">
        <v>6</v>
      </c>
      <c r="D97" s="263"/>
      <c r="E97" s="263"/>
      <c r="F97" s="11">
        <v>1195</v>
      </c>
      <c r="G97" s="47"/>
      <c r="H97" s="47">
        <f>F97+G97</f>
        <v>1195</v>
      </c>
    </row>
    <row r="98" spans="1:13" s="108" customFormat="1" x14ac:dyDescent="0.2">
      <c r="A98" s="16">
        <v>4</v>
      </c>
      <c r="B98" s="16"/>
      <c r="C98" s="278" t="s">
        <v>19</v>
      </c>
      <c r="D98" s="278"/>
      <c r="E98" s="278"/>
      <c r="F98" s="9"/>
      <c r="G98" s="23"/>
      <c r="H98" s="23"/>
      <c r="L98" s="107"/>
      <c r="M98" s="107"/>
    </row>
    <row r="99" spans="1:13" x14ac:dyDescent="0.2">
      <c r="A99" s="17"/>
      <c r="B99" s="17">
        <v>42</v>
      </c>
      <c r="C99" s="279" t="s">
        <v>20</v>
      </c>
      <c r="D99" s="279"/>
      <c r="E99" s="279"/>
      <c r="F99" s="11"/>
      <c r="G99" s="47"/>
      <c r="H99" s="47"/>
    </row>
    <row r="100" spans="1:13" ht="26.25" customHeight="1" x14ac:dyDescent="0.2">
      <c r="A100" s="256" t="s">
        <v>104</v>
      </c>
      <c r="B100" s="257"/>
      <c r="C100" s="257"/>
      <c r="D100" s="257"/>
      <c r="E100" s="257"/>
      <c r="F100" s="59">
        <f>F101</f>
        <v>5478</v>
      </c>
      <c r="G100" s="59">
        <f>G101</f>
        <v>0</v>
      </c>
      <c r="H100" s="59">
        <f>H101</f>
        <v>5478</v>
      </c>
    </row>
    <row r="101" spans="1:13" ht="21" customHeight="1" x14ac:dyDescent="0.2">
      <c r="A101" s="276" t="s">
        <v>174</v>
      </c>
      <c r="B101" s="277"/>
      <c r="C101" s="277"/>
      <c r="D101" s="277"/>
      <c r="E101" s="277"/>
      <c r="F101" s="15">
        <f>F105</f>
        <v>5478</v>
      </c>
      <c r="G101" s="15">
        <f>G105</f>
        <v>0</v>
      </c>
      <c r="H101" s="15">
        <f>H105</f>
        <v>5478</v>
      </c>
    </row>
    <row r="102" spans="1:13" ht="27.75" customHeight="1" x14ac:dyDescent="0.2">
      <c r="A102" s="237" t="s">
        <v>119</v>
      </c>
      <c r="B102" s="238"/>
      <c r="C102" s="238"/>
      <c r="D102" s="238"/>
      <c r="E102" s="238"/>
      <c r="F102" s="76">
        <f>F101</f>
        <v>5478</v>
      </c>
      <c r="G102" s="76">
        <f t="shared" ref="G102:H102" si="30">G101</f>
        <v>0</v>
      </c>
      <c r="H102" s="76">
        <f t="shared" si="30"/>
        <v>5478</v>
      </c>
    </row>
    <row r="103" spans="1:13" ht="15" customHeight="1" x14ac:dyDescent="0.2">
      <c r="A103" s="270" t="s">
        <v>13</v>
      </c>
      <c r="B103" s="271"/>
      <c r="C103" s="271"/>
      <c r="D103" s="271"/>
      <c r="E103" s="271"/>
      <c r="F103" s="115">
        <v>530</v>
      </c>
      <c r="G103" s="115"/>
      <c r="H103" s="115">
        <v>530</v>
      </c>
    </row>
    <row r="104" spans="1:13" ht="15" customHeight="1" x14ac:dyDescent="0.2">
      <c r="A104" s="270" t="s">
        <v>84</v>
      </c>
      <c r="B104" s="271"/>
      <c r="C104" s="271"/>
      <c r="D104" s="271"/>
      <c r="E104" s="271"/>
      <c r="F104" s="115">
        <f>F101-F103</f>
        <v>4948</v>
      </c>
      <c r="G104" s="115"/>
      <c r="H104" s="115">
        <v>4948</v>
      </c>
    </row>
    <row r="105" spans="1:13" x14ac:dyDescent="0.2">
      <c r="A105" s="16">
        <v>3</v>
      </c>
      <c r="B105" s="16"/>
      <c r="C105" s="241" t="s">
        <v>4</v>
      </c>
      <c r="D105" s="242"/>
      <c r="E105" s="242"/>
      <c r="F105" s="9">
        <f>F106+F107</f>
        <v>5478</v>
      </c>
      <c r="G105" s="23">
        <f>G106+G107</f>
        <v>0</v>
      </c>
      <c r="H105" s="23">
        <f>H106+H107</f>
        <v>5478</v>
      </c>
    </row>
    <row r="106" spans="1:13" x14ac:dyDescent="0.2">
      <c r="A106" s="17"/>
      <c r="B106" s="17">
        <v>31</v>
      </c>
      <c r="C106" s="243" t="s">
        <v>5</v>
      </c>
      <c r="D106" s="244"/>
      <c r="E106" s="244"/>
      <c r="F106" s="11">
        <v>4948</v>
      </c>
      <c r="G106" s="47"/>
      <c r="H106" s="47">
        <f t="shared" ref="H106:H107" si="31">F106+G106</f>
        <v>4948</v>
      </c>
    </row>
    <row r="107" spans="1:13" x14ac:dyDescent="0.2">
      <c r="A107" s="17"/>
      <c r="B107" s="17">
        <v>32</v>
      </c>
      <c r="C107" s="243" t="s">
        <v>6</v>
      </c>
      <c r="D107" s="244"/>
      <c r="E107" s="244"/>
      <c r="F107" s="11">
        <v>530</v>
      </c>
      <c r="G107" s="47"/>
      <c r="H107" s="47">
        <f t="shared" si="31"/>
        <v>530</v>
      </c>
    </row>
    <row r="108" spans="1:13" ht="25.5" customHeight="1" x14ac:dyDescent="0.2">
      <c r="A108" s="274" t="s">
        <v>12</v>
      </c>
      <c r="B108" s="275"/>
      <c r="C108" s="275"/>
      <c r="D108" s="275"/>
      <c r="E108" s="275"/>
      <c r="F108" s="56">
        <f>F109</f>
        <v>22499</v>
      </c>
      <c r="G108" s="56">
        <f t="shared" ref="G108:H108" si="32">G109</f>
        <v>700</v>
      </c>
      <c r="H108" s="56">
        <f t="shared" si="32"/>
        <v>23199</v>
      </c>
    </row>
    <row r="109" spans="1:13" ht="24" customHeight="1" x14ac:dyDescent="0.2">
      <c r="A109" s="282" t="s">
        <v>49</v>
      </c>
      <c r="B109" s="283"/>
      <c r="C109" s="283"/>
      <c r="D109" s="283"/>
      <c r="E109" s="283"/>
      <c r="F109" s="59">
        <f>F110+F121+F128+F116+F133</f>
        <v>22499</v>
      </c>
      <c r="G109" s="59">
        <f>G110+G121+G128+G116+G133</f>
        <v>700</v>
      </c>
      <c r="H109" s="59">
        <f>H110+H121+H128+H116+H133</f>
        <v>23199</v>
      </c>
    </row>
    <row r="110" spans="1:13" ht="21" customHeight="1" x14ac:dyDescent="0.2">
      <c r="A110" s="280" t="s">
        <v>175</v>
      </c>
      <c r="B110" s="281"/>
      <c r="C110" s="281"/>
      <c r="D110" s="281"/>
      <c r="E110" s="281"/>
      <c r="F110" s="15">
        <f>F113</f>
        <v>1460</v>
      </c>
      <c r="G110" s="15">
        <f>G113</f>
        <v>0</v>
      </c>
      <c r="H110" s="15">
        <f>H113</f>
        <v>1460</v>
      </c>
    </row>
    <row r="111" spans="1:13" ht="26.25" customHeight="1" x14ac:dyDescent="0.2">
      <c r="A111" s="237" t="s">
        <v>122</v>
      </c>
      <c r="B111" s="238"/>
      <c r="C111" s="238"/>
      <c r="D111" s="238"/>
      <c r="E111" s="238"/>
      <c r="F111" s="76">
        <f>F110</f>
        <v>1460</v>
      </c>
      <c r="G111" s="76">
        <f t="shared" ref="G111:H111" si="33">G110</f>
        <v>0</v>
      </c>
      <c r="H111" s="76">
        <f t="shared" si="33"/>
        <v>1460</v>
      </c>
    </row>
    <row r="112" spans="1:13" x14ac:dyDescent="0.2">
      <c r="A112" s="239" t="s">
        <v>13</v>
      </c>
      <c r="B112" s="240"/>
      <c r="C112" s="240"/>
      <c r="D112" s="240"/>
      <c r="E112" s="240"/>
      <c r="F112" s="115">
        <f>F110</f>
        <v>1460</v>
      </c>
      <c r="G112" s="115"/>
      <c r="H112" s="115">
        <v>1460</v>
      </c>
    </row>
    <row r="113" spans="1:13" x14ac:dyDescent="0.2">
      <c r="A113" s="16">
        <v>3</v>
      </c>
      <c r="B113" s="16"/>
      <c r="C113" s="241" t="s">
        <v>4</v>
      </c>
      <c r="D113" s="242"/>
      <c r="E113" s="242"/>
      <c r="F113" s="9">
        <f>F115+F114</f>
        <v>1460</v>
      </c>
      <c r="G113" s="23">
        <f>G114+G115</f>
        <v>0</v>
      </c>
      <c r="H113" s="23">
        <f>H115+H114</f>
        <v>1460</v>
      </c>
    </row>
    <row r="114" spans="1:13" x14ac:dyDescent="0.2">
      <c r="A114" s="17"/>
      <c r="B114" s="17">
        <v>32</v>
      </c>
      <c r="C114" s="262" t="s">
        <v>6</v>
      </c>
      <c r="D114" s="263"/>
      <c r="E114" s="263"/>
      <c r="F114" s="11">
        <v>133</v>
      </c>
      <c r="G114" s="47"/>
      <c r="H114" s="47">
        <f t="shared" ref="H114:H115" si="34">F114+G114</f>
        <v>133</v>
      </c>
    </row>
    <row r="115" spans="1:13" x14ac:dyDescent="0.2">
      <c r="A115" s="17"/>
      <c r="B115" s="17">
        <v>38</v>
      </c>
      <c r="C115" s="243" t="s">
        <v>7</v>
      </c>
      <c r="D115" s="244"/>
      <c r="E115" s="244"/>
      <c r="F115" s="11">
        <v>1327</v>
      </c>
      <c r="G115" s="47"/>
      <c r="H115" s="47">
        <f t="shared" si="34"/>
        <v>1327</v>
      </c>
    </row>
    <row r="116" spans="1:13" ht="21.75" customHeight="1" x14ac:dyDescent="0.2">
      <c r="A116" s="280" t="s">
        <v>176</v>
      </c>
      <c r="B116" s="281"/>
      <c r="C116" s="281"/>
      <c r="D116" s="281"/>
      <c r="E116" s="281"/>
      <c r="F116" s="15">
        <f>F119</f>
        <v>1991</v>
      </c>
      <c r="G116" s="15">
        <f>G119</f>
        <v>0</v>
      </c>
      <c r="H116" s="15">
        <f>H119</f>
        <v>1991</v>
      </c>
    </row>
    <row r="117" spans="1:13" ht="36.75" customHeight="1" x14ac:dyDescent="0.2">
      <c r="A117" s="237" t="s">
        <v>122</v>
      </c>
      <c r="B117" s="238"/>
      <c r="C117" s="238"/>
      <c r="D117" s="238"/>
      <c r="E117" s="238"/>
      <c r="F117" s="76">
        <f>F116</f>
        <v>1991</v>
      </c>
      <c r="G117" s="76">
        <f t="shared" ref="G117:H117" si="35">G116</f>
        <v>0</v>
      </c>
      <c r="H117" s="76">
        <f t="shared" si="35"/>
        <v>1991</v>
      </c>
    </row>
    <row r="118" spans="1:13" x14ac:dyDescent="0.2">
      <c r="A118" s="239" t="s">
        <v>13</v>
      </c>
      <c r="B118" s="240"/>
      <c r="C118" s="240"/>
      <c r="D118" s="240"/>
      <c r="E118" s="240"/>
      <c r="F118" s="115">
        <f>F116</f>
        <v>1991</v>
      </c>
      <c r="G118" s="115"/>
      <c r="H118" s="115">
        <v>1991</v>
      </c>
    </row>
    <row r="119" spans="1:13" x14ac:dyDescent="0.2">
      <c r="A119" s="16">
        <v>3</v>
      </c>
      <c r="B119" s="16"/>
      <c r="C119" s="241" t="s">
        <v>4</v>
      </c>
      <c r="D119" s="242"/>
      <c r="E119" s="242"/>
      <c r="F119" s="9">
        <f>F120</f>
        <v>1991</v>
      </c>
      <c r="G119" s="23">
        <f t="shared" ref="G119:H119" si="36">G120</f>
        <v>0</v>
      </c>
      <c r="H119" s="23">
        <f t="shared" si="36"/>
        <v>1991</v>
      </c>
    </row>
    <row r="120" spans="1:13" x14ac:dyDescent="0.2">
      <c r="A120" s="17"/>
      <c r="B120" s="17">
        <v>32</v>
      </c>
      <c r="C120" s="262" t="s">
        <v>6</v>
      </c>
      <c r="D120" s="263"/>
      <c r="E120" s="263"/>
      <c r="F120" s="11">
        <v>1991</v>
      </c>
      <c r="G120" s="47"/>
      <c r="H120" s="47">
        <f>F120+G120</f>
        <v>1991</v>
      </c>
    </row>
    <row r="121" spans="1:13" ht="22.5" customHeight="1" x14ac:dyDescent="0.2">
      <c r="A121" s="280" t="s">
        <v>177</v>
      </c>
      <c r="B121" s="281"/>
      <c r="C121" s="281"/>
      <c r="D121" s="281"/>
      <c r="E121" s="281"/>
      <c r="F121" s="15">
        <f>F125</f>
        <v>15397</v>
      </c>
      <c r="G121" s="15">
        <f>G125</f>
        <v>700</v>
      </c>
      <c r="H121" s="15">
        <f>H125</f>
        <v>16097</v>
      </c>
    </row>
    <row r="122" spans="1:13" ht="26.25" customHeight="1" x14ac:dyDescent="0.2">
      <c r="A122" s="237" t="s">
        <v>123</v>
      </c>
      <c r="B122" s="238"/>
      <c r="C122" s="238"/>
      <c r="D122" s="238"/>
      <c r="E122" s="238"/>
      <c r="F122" s="76">
        <f>F121</f>
        <v>15397</v>
      </c>
      <c r="G122" s="76">
        <f t="shared" ref="G122:H122" si="37">G121</f>
        <v>700</v>
      </c>
      <c r="H122" s="76">
        <f t="shared" si="37"/>
        <v>16097</v>
      </c>
    </row>
    <row r="123" spans="1:13" s="72" customFormat="1" ht="14.25" customHeight="1" x14ac:dyDescent="0.2">
      <c r="A123" s="239" t="s">
        <v>57</v>
      </c>
      <c r="B123" s="240"/>
      <c r="C123" s="240"/>
      <c r="D123" s="240"/>
      <c r="E123" s="240"/>
      <c r="F123" s="115">
        <v>9822</v>
      </c>
      <c r="G123" s="115"/>
      <c r="H123" s="115">
        <v>10522</v>
      </c>
      <c r="L123" s="73"/>
      <c r="M123" s="73"/>
    </row>
    <row r="124" spans="1:13" s="72" customFormat="1" ht="13.5" customHeight="1" x14ac:dyDescent="0.2">
      <c r="A124" s="239" t="s">
        <v>69</v>
      </c>
      <c r="B124" s="240"/>
      <c r="C124" s="240"/>
      <c r="D124" s="240"/>
      <c r="E124" s="240"/>
      <c r="F124" s="115">
        <v>5575</v>
      </c>
      <c r="G124" s="115"/>
      <c r="H124" s="115">
        <v>5575</v>
      </c>
      <c r="L124" s="73"/>
      <c r="M124" s="73"/>
    </row>
    <row r="125" spans="1:13" x14ac:dyDescent="0.2">
      <c r="A125" s="16">
        <v>3</v>
      </c>
      <c r="B125" s="16"/>
      <c r="C125" s="241" t="s">
        <v>4</v>
      </c>
      <c r="D125" s="242"/>
      <c r="E125" s="242"/>
      <c r="F125" s="9">
        <f>F126+F127</f>
        <v>15397</v>
      </c>
      <c r="G125" s="9">
        <f>G126+G127</f>
        <v>700</v>
      </c>
      <c r="H125" s="9">
        <f>H126+H127</f>
        <v>16097</v>
      </c>
    </row>
    <row r="126" spans="1:13" ht="24.75" customHeight="1" x14ac:dyDescent="0.2">
      <c r="A126" s="17"/>
      <c r="B126" s="17">
        <v>36</v>
      </c>
      <c r="C126" s="262" t="s">
        <v>15</v>
      </c>
      <c r="D126" s="263"/>
      <c r="E126" s="263"/>
      <c r="F126" s="11">
        <v>5575</v>
      </c>
      <c r="G126" s="11"/>
      <c r="H126" s="11">
        <f t="shared" ref="H126:H127" si="38">F126+G126</f>
        <v>5575</v>
      </c>
    </row>
    <row r="127" spans="1:13" ht="17.25" customHeight="1" x14ac:dyDescent="0.2">
      <c r="A127" s="17"/>
      <c r="B127" s="17">
        <v>38</v>
      </c>
      <c r="C127" s="243" t="s">
        <v>7</v>
      </c>
      <c r="D127" s="244"/>
      <c r="E127" s="244"/>
      <c r="F127" s="11">
        <v>9822</v>
      </c>
      <c r="G127" s="11">
        <v>700</v>
      </c>
      <c r="H127" s="11">
        <f t="shared" si="38"/>
        <v>10522</v>
      </c>
    </row>
    <row r="128" spans="1:13" ht="15" customHeight="1" x14ac:dyDescent="0.2">
      <c r="A128" s="284" t="s">
        <v>178</v>
      </c>
      <c r="B128" s="285"/>
      <c r="C128" s="285"/>
      <c r="D128" s="285"/>
      <c r="E128" s="285"/>
      <c r="F128" s="15">
        <f>F131</f>
        <v>996</v>
      </c>
      <c r="G128" s="15">
        <f>G131</f>
        <v>0</v>
      </c>
      <c r="H128" s="15">
        <f>H131</f>
        <v>996</v>
      </c>
    </row>
    <row r="129" spans="1:13" s="72" customFormat="1" ht="36.75" customHeight="1" x14ac:dyDescent="0.2">
      <c r="A129" s="237" t="s">
        <v>122</v>
      </c>
      <c r="B129" s="238"/>
      <c r="C129" s="238"/>
      <c r="D129" s="238"/>
      <c r="E129" s="238"/>
      <c r="F129" s="76">
        <f>F128</f>
        <v>996</v>
      </c>
      <c r="G129" s="76">
        <f t="shared" ref="G129:H129" si="39">G128</f>
        <v>0</v>
      </c>
      <c r="H129" s="76">
        <f t="shared" si="39"/>
        <v>996</v>
      </c>
      <c r="L129" s="73"/>
      <c r="M129" s="73"/>
    </row>
    <row r="130" spans="1:13" s="72" customFormat="1" x14ac:dyDescent="0.2">
      <c r="A130" s="286" t="s">
        <v>13</v>
      </c>
      <c r="B130" s="286"/>
      <c r="C130" s="286"/>
      <c r="D130" s="286"/>
      <c r="E130" s="286"/>
      <c r="F130" s="115">
        <f>F128</f>
        <v>996</v>
      </c>
      <c r="G130" s="115"/>
      <c r="H130" s="115">
        <v>996</v>
      </c>
      <c r="L130" s="73"/>
      <c r="M130" s="73"/>
    </row>
    <row r="131" spans="1:13" x14ac:dyDescent="0.2">
      <c r="A131" s="16">
        <v>3</v>
      </c>
      <c r="B131" s="16"/>
      <c r="C131" s="241" t="s">
        <v>4</v>
      </c>
      <c r="D131" s="242"/>
      <c r="E131" s="242"/>
      <c r="F131" s="9">
        <f>F132</f>
        <v>996</v>
      </c>
      <c r="G131" s="9">
        <f t="shared" ref="G131:H131" si="40">G132</f>
        <v>0</v>
      </c>
      <c r="H131" s="9">
        <f t="shared" si="40"/>
        <v>996</v>
      </c>
    </row>
    <row r="132" spans="1:13" x14ac:dyDescent="0.2">
      <c r="A132" s="17"/>
      <c r="B132" s="17">
        <v>38</v>
      </c>
      <c r="C132" s="243" t="s">
        <v>7</v>
      </c>
      <c r="D132" s="244"/>
      <c r="E132" s="244"/>
      <c r="F132" s="11">
        <v>996</v>
      </c>
      <c r="G132" s="11"/>
      <c r="H132" s="11">
        <f>F132+G132</f>
        <v>996</v>
      </c>
    </row>
    <row r="133" spans="1:13" ht="15" customHeight="1" x14ac:dyDescent="0.2">
      <c r="A133" s="235" t="s">
        <v>179</v>
      </c>
      <c r="B133" s="236"/>
      <c r="C133" s="236"/>
      <c r="D133" s="236"/>
      <c r="E133" s="236"/>
      <c r="F133" s="15">
        <f>F136</f>
        <v>2655</v>
      </c>
      <c r="G133" s="15">
        <f>G136</f>
        <v>0</v>
      </c>
      <c r="H133" s="15">
        <f>H136</f>
        <v>2655</v>
      </c>
    </row>
    <row r="134" spans="1:13" s="72" customFormat="1" ht="27.75" customHeight="1" x14ac:dyDescent="0.2">
      <c r="A134" s="237" t="s">
        <v>123</v>
      </c>
      <c r="B134" s="238"/>
      <c r="C134" s="238"/>
      <c r="D134" s="238"/>
      <c r="E134" s="238"/>
      <c r="F134" s="76">
        <f>F133</f>
        <v>2655</v>
      </c>
      <c r="G134" s="76"/>
      <c r="H134" s="76">
        <v>2655</v>
      </c>
      <c r="L134" s="73"/>
      <c r="M134" s="73"/>
    </row>
    <row r="135" spans="1:13" s="72" customFormat="1" x14ac:dyDescent="0.2">
      <c r="A135" s="239" t="s">
        <v>13</v>
      </c>
      <c r="B135" s="240"/>
      <c r="C135" s="240"/>
      <c r="D135" s="240"/>
      <c r="E135" s="240"/>
      <c r="F135" s="115">
        <f>F133</f>
        <v>2655</v>
      </c>
      <c r="G135" s="115"/>
      <c r="H135" s="115">
        <v>2655</v>
      </c>
      <c r="L135" s="73"/>
      <c r="M135" s="73"/>
    </row>
    <row r="136" spans="1:13" x14ac:dyDescent="0.2">
      <c r="A136" s="16">
        <v>3</v>
      </c>
      <c r="B136" s="16"/>
      <c r="C136" s="241" t="s">
        <v>4</v>
      </c>
      <c r="D136" s="242"/>
      <c r="E136" s="242"/>
      <c r="F136" s="9">
        <f>F137</f>
        <v>2655</v>
      </c>
      <c r="G136" s="23">
        <f>G137</f>
        <v>0</v>
      </c>
      <c r="H136" s="23">
        <f>H137</f>
        <v>2655</v>
      </c>
    </row>
    <row r="137" spans="1:13" x14ac:dyDescent="0.2">
      <c r="A137" s="17"/>
      <c r="B137" s="17">
        <v>32</v>
      </c>
      <c r="C137" s="243" t="s">
        <v>6</v>
      </c>
      <c r="D137" s="244"/>
      <c r="E137" s="244"/>
      <c r="F137" s="11">
        <v>2655</v>
      </c>
      <c r="G137" s="47"/>
      <c r="H137" s="47">
        <f>F137+G137</f>
        <v>2655</v>
      </c>
    </row>
    <row r="138" spans="1:13" ht="25.5" customHeight="1" x14ac:dyDescent="0.2">
      <c r="A138" s="254" t="s">
        <v>16</v>
      </c>
      <c r="B138" s="255"/>
      <c r="C138" s="255"/>
      <c r="D138" s="255"/>
      <c r="E138" s="255"/>
      <c r="F138" s="56">
        <f>F139+F155</f>
        <v>45659</v>
      </c>
      <c r="G138" s="56">
        <f>G139+G155</f>
        <v>0</v>
      </c>
      <c r="H138" s="56">
        <f>H139+H155</f>
        <v>45659</v>
      </c>
    </row>
    <row r="139" spans="1:13" ht="21" customHeight="1" x14ac:dyDescent="0.2">
      <c r="A139" s="287" t="s">
        <v>17</v>
      </c>
      <c r="B139" s="288"/>
      <c r="C139" s="288"/>
      <c r="D139" s="288"/>
      <c r="E139" s="288"/>
      <c r="F139" s="59">
        <f>F140+F145+F150</f>
        <v>6505</v>
      </c>
      <c r="G139" s="59">
        <f t="shared" ref="G139:H139" si="41">G140+G145+G150</f>
        <v>0</v>
      </c>
      <c r="H139" s="59">
        <f t="shared" si="41"/>
        <v>6505</v>
      </c>
      <c r="I139" s="72"/>
    </row>
    <row r="140" spans="1:13" ht="21.75" customHeight="1" x14ac:dyDescent="0.2">
      <c r="A140" s="289" t="s">
        <v>180</v>
      </c>
      <c r="B140" s="290"/>
      <c r="C140" s="290"/>
      <c r="D140" s="290"/>
      <c r="E140" s="290"/>
      <c r="F140" s="22">
        <f>F143</f>
        <v>2655</v>
      </c>
      <c r="G140" s="22">
        <f>G143</f>
        <v>0</v>
      </c>
      <c r="H140" s="22">
        <f>H143</f>
        <v>2655</v>
      </c>
    </row>
    <row r="141" spans="1:13" ht="32.25" customHeight="1" x14ac:dyDescent="0.2">
      <c r="A141" s="237" t="s">
        <v>124</v>
      </c>
      <c r="B141" s="238"/>
      <c r="C141" s="238"/>
      <c r="D141" s="238"/>
      <c r="E141" s="238"/>
      <c r="F141" s="76">
        <f>F140</f>
        <v>2655</v>
      </c>
      <c r="G141" s="76"/>
      <c r="H141" s="76">
        <v>2655</v>
      </c>
    </row>
    <row r="142" spans="1:13" s="72" customFormat="1" ht="15" customHeight="1" x14ac:dyDescent="0.2">
      <c r="A142" s="291" t="s">
        <v>57</v>
      </c>
      <c r="B142" s="292"/>
      <c r="C142" s="292"/>
      <c r="D142" s="292"/>
      <c r="E142" s="292"/>
      <c r="F142" s="115">
        <f>F140</f>
        <v>2655</v>
      </c>
      <c r="G142" s="116"/>
      <c r="H142" s="115">
        <v>2655</v>
      </c>
      <c r="L142" s="73"/>
      <c r="M142" s="73"/>
    </row>
    <row r="143" spans="1:13" x14ac:dyDescent="0.2">
      <c r="A143" s="8">
        <v>3</v>
      </c>
      <c r="B143" s="8"/>
      <c r="C143" s="293" t="s">
        <v>4</v>
      </c>
      <c r="D143" s="294"/>
      <c r="E143" s="294"/>
      <c r="F143" s="23">
        <f>F144</f>
        <v>2655</v>
      </c>
      <c r="G143" s="23">
        <f t="shared" ref="G143:H143" si="42">G144</f>
        <v>0</v>
      </c>
      <c r="H143" s="23">
        <f t="shared" si="42"/>
        <v>2655</v>
      </c>
    </row>
    <row r="144" spans="1:13" x14ac:dyDescent="0.2">
      <c r="A144" s="10"/>
      <c r="B144" s="10">
        <v>32</v>
      </c>
      <c r="C144" s="295" t="s">
        <v>6</v>
      </c>
      <c r="D144" s="296"/>
      <c r="E144" s="296"/>
      <c r="F144" s="11">
        <v>2655</v>
      </c>
      <c r="G144" s="11"/>
      <c r="H144" s="11">
        <f>F144+G144</f>
        <v>2655</v>
      </c>
    </row>
    <row r="145" spans="1:13" ht="16.5" customHeight="1" x14ac:dyDescent="0.2">
      <c r="A145" s="235" t="s">
        <v>181</v>
      </c>
      <c r="B145" s="236"/>
      <c r="C145" s="236"/>
      <c r="D145" s="236"/>
      <c r="E145" s="236"/>
      <c r="F145" s="15">
        <f>F148</f>
        <v>664</v>
      </c>
      <c r="G145" s="15">
        <f>G148</f>
        <v>0</v>
      </c>
      <c r="H145" s="15">
        <f>H148</f>
        <v>664</v>
      </c>
    </row>
    <row r="146" spans="1:13" s="72" customFormat="1" ht="29.25" customHeight="1" x14ac:dyDescent="0.2">
      <c r="A146" s="237" t="s">
        <v>124</v>
      </c>
      <c r="B146" s="238"/>
      <c r="C146" s="238"/>
      <c r="D146" s="238"/>
      <c r="E146" s="238"/>
      <c r="F146" s="76">
        <f t="shared" ref="F146:H146" si="43">F145</f>
        <v>664</v>
      </c>
      <c r="G146" s="76">
        <f t="shared" si="43"/>
        <v>0</v>
      </c>
      <c r="H146" s="76">
        <f t="shared" si="43"/>
        <v>664</v>
      </c>
      <c r="L146" s="73"/>
      <c r="M146" s="73"/>
    </row>
    <row r="147" spans="1:13" x14ac:dyDescent="0.2">
      <c r="A147" s="240" t="s">
        <v>13</v>
      </c>
      <c r="B147" s="240"/>
      <c r="C147" s="240"/>
      <c r="D147" s="240"/>
      <c r="E147" s="240"/>
      <c r="F147" s="115">
        <f>F145</f>
        <v>664</v>
      </c>
      <c r="G147" s="115"/>
      <c r="H147" s="115">
        <v>664</v>
      </c>
    </row>
    <row r="148" spans="1:13" x14ac:dyDescent="0.2">
      <c r="A148" s="16">
        <v>3</v>
      </c>
      <c r="B148" s="16"/>
      <c r="C148" s="241" t="s">
        <v>4</v>
      </c>
      <c r="D148" s="242"/>
      <c r="E148" s="242"/>
      <c r="F148" s="9">
        <f>F149</f>
        <v>664</v>
      </c>
      <c r="G148" s="9">
        <f t="shared" ref="G148:H148" si="44">G149</f>
        <v>0</v>
      </c>
      <c r="H148" s="9">
        <f t="shared" si="44"/>
        <v>664</v>
      </c>
    </row>
    <row r="149" spans="1:13" x14ac:dyDescent="0.2">
      <c r="A149" s="17"/>
      <c r="B149" s="17">
        <v>38</v>
      </c>
      <c r="C149" s="243" t="s">
        <v>7</v>
      </c>
      <c r="D149" s="244"/>
      <c r="E149" s="244"/>
      <c r="F149" s="11">
        <v>664</v>
      </c>
      <c r="G149" s="11"/>
      <c r="H149" s="11">
        <f>F149+G149</f>
        <v>664</v>
      </c>
    </row>
    <row r="150" spans="1:13" ht="31.5" customHeight="1" x14ac:dyDescent="0.2">
      <c r="A150" s="272" t="s">
        <v>225</v>
      </c>
      <c r="B150" s="273"/>
      <c r="C150" s="273"/>
      <c r="D150" s="273"/>
      <c r="E150" s="273"/>
      <c r="F150" s="39">
        <f>F153</f>
        <v>3186</v>
      </c>
      <c r="G150" s="39">
        <f>G153</f>
        <v>0</v>
      </c>
      <c r="H150" s="39">
        <f>H153</f>
        <v>3186</v>
      </c>
    </row>
    <row r="151" spans="1:13" ht="34.5" customHeight="1" x14ac:dyDescent="0.2">
      <c r="A151" s="237" t="s">
        <v>124</v>
      </c>
      <c r="B151" s="238"/>
      <c r="C151" s="238"/>
      <c r="D151" s="238"/>
      <c r="E151" s="238"/>
      <c r="F151" s="78">
        <f t="shared" ref="F151:H151" si="45">F150</f>
        <v>3186</v>
      </c>
      <c r="G151" s="78">
        <f t="shared" si="45"/>
        <v>0</v>
      </c>
      <c r="H151" s="78">
        <f t="shared" si="45"/>
        <v>3186</v>
      </c>
    </row>
    <row r="152" spans="1:13" s="72" customFormat="1" x14ac:dyDescent="0.2">
      <c r="A152" s="297" t="s">
        <v>13</v>
      </c>
      <c r="B152" s="298"/>
      <c r="C152" s="298"/>
      <c r="D152" s="298"/>
      <c r="E152" s="298"/>
      <c r="F152" s="117">
        <f>F150</f>
        <v>3186</v>
      </c>
      <c r="G152" s="117"/>
      <c r="H152" s="117">
        <v>3186</v>
      </c>
      <c r="L152" s="73"/>
      <c r="M152" s="73"/>
    </row>
    <row r="153" spans="1:13" ht="16.5" customHeight="1" x14ac:dyDescent="0.2">
      <c r="A153" s="8">
        <v>3</v>
      </c>
      <c r="B153" s="8"/>
      <c r="C153" s="293" t="s">
        <v>4</v>
      </c>
      <c r="D153" s="294"/>
      <c r="E153" s="294"/>
      <c r="F153" s="29">
        <f>F154</f>
        <v>3186</v>
      </c>
      <c r="G153" s="29">
        <f>G154</f>
        <v>0</v>
      </c>
      <c r="H153" s="29">
        <f>H154</f>
        <v>3186</v>
      </c>
    </row>
    <row r="154" spans="1:13" ht="15" customHeight="1" x14ac:dyDescent="0.2">
      <c r="A154" s="10"/>
      <c r="B154" s="10">
        <v>32</v>
      </c>
      <c r="C154" s="295" t="s">
        <v>6</v>
      </c>
      <c r="D154" s="296"/>
      <c r="E154" s="296"/>
      <c r="F154" s="92">
        <v>3186</v>
      </c>
      <c r="G154" s="92"/>
      <c r="H154" s="92">
        <f>F154+G154</f>
        <v>3186</v>
      </c>
    </row>
    <row r="155" spans="1:13" ht="18" customHeight="1" x14ac:dyDescent="0.2">
      <c r="A155" s="287" t="s">
        <v>105</v>
      </c>
      <c r="B155" s="288"/>
      <c r="C155" s="288"/>
      <c r="D155" s="288"/>
      <c r="E155" s="288"/>
      <c r="F155" s="59">
        <f>F156+F163+F169</f>
        <v>39154</v>
      </c>
      <c r="G155" s="59">
        <f t="shared" ref="G155:H155" si="46">G156+G163+G169</f>
        <v>0</v>
      </c>
      <c r="H155" s="59">
        <f t="shared" si="46"/>
        <v>39154</v>
      </c>
    </row>
    <row r="156" spans="1:13" ht="21" customHeight="1" x14ac:dyDescent="0.2">
      <c r="A156" s="235" t="s">
        <v>182</v>
      </c>
      <c r="B156" s="236"/>
      <c r="C156" s="236"/>
      <c r="D156" s="236"/>
      <c r="E156" s="236"/>
      <c r="F156" s="15">
        <f>F160</f>
        <v>36500</v>
      </c>
      <c r="G156" s="15">
        <f>G160</f>
        <v>-13272</v>
      </c>
      <c r="H156" s="15">
        <f>H160</f>
        <v>23228</v>
      </c>
    </row>
    <row r="157" spans="1:13" s="72" customFormat="1" ht="37.5" customHeight="1" x14ac:dyDescent="0.2">
      <c r="A157" s="237" t="s">
        <v>124</v>
      </c>
      <c r="B157" s="238"/>
      <c r="C157" s="238"/>
      <c r="D157" s="238"/>
      <c r="E157" s="238"/>
      <c r="F157" s="76">
        <f t="shared" ref="F157:H157" si="47">F156</f>
        <v>36500</v>
      </c>
      <c r="G157" s="76">
        <f t="shared" si="47"/>
        <v>-13272</v>
      </c>
      <c r="H157" s="76">
        <f t="shared" si="47"/>
        <v>23228</v>
      </c>
      <c r="L157" s="73"/>
      <c r="M157" s="73"/>
    </row>
    <row r="158" spans="1:13" ht="14.25" customHeight="1" x14ac:dyDescent="0.2">
      <c r="A158" s="239" t="s">
        <v>13</v>
      </c>
      <c r="B158" s="240"/>
      <c r="C158" s="240"/>
      <c r="D158" s="240"/>
      <c r="E158" s="240"/>
      <c r="F158" s="115">
        <v>0</v>
      </c>
      <c r="G158" s="115"/>
      <c r="H158" s="115"/>
    </row>
    <row r="159" spans="1:13" ht="15" customHeight="1" x14ac:dyDescent="0.2">
      <c r="A159" s="239" t="s">
        <v>69</v>
      </c>
      <c r="B159" s="240"/>
      <c r="C159" s="240"/>
      <c r="D159" s="240"/>
      <c r="E159" s="240"/>
      <c r="F159" s="115">
        <f>F156-F158</f>
        <v>36500</v>
      </c>
      <c r="G159" s="115"/>
      <c r="H159" s="115">
        <v>23228</v>
      </c>
    </row>
    <row r="160" spans="1:13" x14ac:dyDescent="0.2">
      <c r="A160" s="16">
        <v>3</v>
      </c>
      <c r="B160" s="16"/>
      <c r="C160" s="241" t="s">
        <v>4</v>
      </c>
      <c r="D160" s="242"/>
      <c r="E160" s="242"/>
      <c r="F160" s="9">
        <f>F161+F162</f>
        <v>36500</v>
      </c>
      <c r="G160" s="9">
        <f>G161+G162</f>
        <v>-13272</v>
      </c>
      <c r="H160" s="9">
        <f>H161+H162</f>
        <v>23228</v>
      </c>
    </row>
    <row r="161" spans="1:13" x14ac:dyDescent="0.2">
      <c r="A161" s="17"/>
      <c r="B161" s="17">
        <v>35</v>
      </c>
      <c r="C161" s="243" t="s">
        <v>18</v>
      </c>
      <c r="D161" s="244"/>
      <c r="E161" s="244"/>
      <c r="F161" s="11">
        <v>35836</v>
      </c>
      <c r="G161" s="11">
        <v>-13272</v>
      </c>
      <c r="H161" s="11">
        <f t="shared" ref="H161:H162" si="48">F161+G161</f>
        <v>22564</v>
      </c>
    </row>
    <row r="162" spans="1:13" x14ac:dyDescent="0.2">
      <c r="A162" s="91"/>
      <c r="B162" s="17">
        <v>38</v>
      </c>
      <c r="C162" s="262" t="s">
        <v>7</v>
      </c>
      <c r="D162" s="263"/>
      <c r="E162" s="263"/>
      <c r="F162" s="11">
        <v>664</v>
      </c>
      <c r="G162" s="11"/>
      <c r="H162" s="11">
        <f t="shared" si="48"/>
        <v>664</v>
      </c>
    </row>
    <row r="163" spans="1:13" ht="19.5" customHeight="1" x14ac:dyDescent="0.2">
      <c r="A163" s="235" t="s">
        <v>183</v>
      </c>
      <c r="B163" s="236"/>
      <c r="C163" s="236"/>
      <c r="D163" s="236"/>
      <c r="E163" s="236"/>
      <c r="F163" s="15">
        <f>F167</f>
        <v>2654</v>
      </c>
      <c r="G163" s="15">
        <f>G167</f>
        <v>0</v>
      </c>
      <c r="H163" s="15">
        <f>H167</f>
        <v>2654</v>
      </c>
    </row>
    <row r="164" spans="1:13" s="72" customFormat="1" ht="31.5" customHeight="1" x14ac:dyDescent="0.2">
      <c r="A164" s="237" t="s">
        <v>124</v>
      </c>
      <c r="B164" s="238"/>
      <c r="C164" s="238"/>
      <c r="D164" s="238"/>
      <c r="E164" s="238"/>
      <c r="F164" s="76">
        <f t="shared" ref="F164:H164" si="49">F163</f>
        <v>2654</v>
      </c>
      <c r="G164" s="76">
        <f t="shared" si="49"/>
        <v>0</v>
      </c>
      <c r="H164" s="76">
        <f t="shared" si="49"/>
        <v>2654</v>
      </c>
      <c r="L164" s="73"/>
      <c r="M164" s="73"/>
    </row>
    <row r="165" spans="1:13" x14ac:dyDescent="0.2">
      <c r="A165" s="239" t="s">
        <v>13</v>
      </c>
      <c r="B165" s="240"/>
      <c r="C165" s="240"/>
      <c r="D165" s="240"/>
      <c r="E165" s="240"/>
      <c r="F165" s="115">
        <v>0</v>
      </c>
      <c r="G165" s="115"/>
      <c r="H165" s="115"/>
    </row>
    <row r="166" spans="1:13" x14ac:dyDescent="0.2">
      <c r="A166" s="239" t="s">
        <v>69</v>
      </c>
      <c r="B166" s="240"/>
      <c r="C166" s="240"/>
      <c r="D166" s="240"/>
      <c r="E166" s="240"/>
      <c r="F166" s="115">
        <f>F163-F165</f>
        <v>2654</v>
      </c>
      <c r="G166" s="115"/>
      <c r="H166" s="115">
        <v>2654</v>
      </c>
    </row>
    <row r="167" spans="1:13" x14ac:dyDescent="0.2">
      <c r="A167" s="16">
        <v>3</v>
      </c>
      <c r="B167" s="16"/>
      <c r="C167" s="241" t="s">
        <v>4</v>
      </c>
      <c r="D167" s="242"/>
      <c r="E167" s="242"/>
      <c r="F167" s="9">
        <f>F168</f>
        <v>2654</v>
      </c>
      <c r="G167" s="9">
        <f>G168</f>
        <v>0</v>
      </c>
      <c r="H167" s="9">
        <f>H168</f>
        <v>2654</v>
      </c>
    </row>
    <row r="168" spans="1:13" ht="16.5" customHeight="1" x14ac:dyDescent="0.2">
      <c r="A168" s="17"/>
      <c r="B168" s="17">
        <v>35</v>
      </c>
      <c r="C168" s="243" t="s">
        <v>18</v>
      </c>
      <c r="D168" s="244"/>
      <c r="E168" s="244"/>
      <c r="F168" s="11">
        <v>2654</v>
      </c>
      <c r="G168" s="11"/>
      <c r="H168" s="11">
        <f>F168+G168</f>
        <v>2654</v>
      </c>
    </row>
    <row r="169" spans="1:13" ht="30" customHeight="1" x14ac:dyDescent="0.2">
      <c r="A169" s="235" t="s">
        <v>292</v>
      </c>
      <c r="B169" s="236"/>
      <c r="C169" s="236"/>
      <c r="D169" s="236"/>
      <c r="E169" s="236"/>
      <c r="F169" s="15">
        <f>F173</f>
        <v>0</v>
      </c>
      <c r="G169" s="15">
        <f>G173</f>
        <v>13272</v>
      </c>
      <c r="H169" s="15">
        <f>H173</f>
        <v>13272</v>
      </c>
    </row>
    <row r="170" spans="1:13" s="72" customFormat="1" ht="31.5" customHeight="1" x14ac:dyDescent="0.2">
      <c r="A170" s="237" t="s">
        <v>124</v>
      </c>
      <c r="B170" s="238"/>
      <c r="C170" s="238"/>
      <c r="D170" s="238"/>
      <c r="E170" s="238"/>
      <c r="F170" s="76">
        <f t="shared" ref="F170:H170" si="50">F169</f>
        <v>0</v>
      </c>
      <c r="G170" s="76">
        <f t="shared" si="50"/>
        <v>13272</v>
      </c>
      <c r="H170" s="76">
        <f t="shared" si="50"/>
        <v>13272</v>
      </c>
      <c r="L170" s="73"/>
      <c r="M170" s="73"/>
    </row>
    <row r="171" spans="1:13" x14ac:dyDescent="0.2">
      <c r="A171" s="239" t="s">
        <v>13</v>
      </c>
      <c r="B171" s="240"/>
      <c r="C171" s="240"/>
      <c r="D171" s="240"/>
      <c r="E171" s="240"/>
      <c r="F171" s="115">
        <v>0</v>
      </c>
      <c r="G171" s="115"/>
      <c r="H171" s="115"/>
    </row>
    <row r="172" spans="1:13" x14ac:dyDescent="0.2">
      <c r="A172" s="239" t="s">
        <v>69</v>
      </c>
      <c r="B172" s="240"/>
      <c r="C172" s="240"/>
      <c r="D172" s="240"/>
      <c r="E172" s="240"/>
      <c r="F172" s="115">
        <f>F169-F171</f>
        <v>0</v>
      </c>
      <c r="G172" s="115"/>
      <c r="H172" s="115">
        <v>13272</v>
      </c>
    </row>
    <row r="173" spans="1:13" x14ac:dyDescent="0.2">
      <c r="A173" s="16">
        <v>3</v>
      </c>
      <c r="B173" s="16"/>
      <c r="C173" s="241" t="s">
        <v>4</v>
      </c>
      <c r="D173" s="242"/>
      <c r="E173" s="242"/>
      <c r="F173" s="9">
        <f>F174</f>
        <v>0</v>
      </c>
      <c r="G173" s="9">
        <f>G174</f>
        <v>13272</v>
      </c>
      <c r="H173" s="9">
        <f>H174</f>
        <v>13272</v>
      </c>
    </row>
    <row r="174" spans="1:13" ht="16.5" customHeight="1" x14ac:dyDescent="0.2">
      <c r="A174" s="17"/>
      <c r="B174" s="17">
        <v>35</v>
      </c>
      <c r="C174" s="243" t="s">
        <v>18</v>
      </c>
      <c r="D174" s="244"/>
      <c r="E174" s="244"/>
      <c r="F174" s="11"/>
      <c r="G174" s="11">
        <v>13272</v>
      </c>
      <c r="H174" s="11">
        <f>F174+G174</f>
        <v>13272</v>
      </c>
    </row>
    <row r="175" spans="1:13" ht="23.25" customHeight="1" x14ac:dyDescent="0.2">
      <c r="A175" s="254" t="s">
        <v>24</v>
      </c>
      <c r="B175" s="255"/>
      <c r="C175" s="255"/>
      <c r="D175" s="255"/>
      <c r="E175" s="255"/>
      <c r="F175" s="56">
        <f>F176+F268</f>
        <v>925851</v>
      </c>
      <c r="G175" s="56">
        <f>G176+G268</f>
        <v>131455</v>
      </c>
      <c r="H175" s="56">
        <f>H176+H268</f>
        <v>1057306</v>
      </c>
    </row>
    <row r="176" spans="1:13" ht="29.25" customHeight="1" x14ac:dyDescent="0.2">
      <c r="A176" s="287" t="s">
        <v>106</v>
      </c>
      <c r="B176" s="288"/>
      <c r="C176" s="288"/>
      <c r="D176" s="288"/>
      <c r="E176" s="288"/>
      <c r="F176" s="59">
        <f>F177+F183+F189+F195+F203+F210+F215+F221+F227+F233+F238+F244+F250+F256+F262</f>
        <v>152771</v>
      </c>
      <c r="G176" s="59">
        <f>G177+G183+G189+G195+G203+G210+G215+G221+G227+G233+G238+G244+G250+G256+G262</f>
        <v>3000</v>
      </c>
      <c r="H176" s="59">
        <f>H177+H183+H189+H195+H203+H210+H215+H221+H227+H233+H238+H244+H250+H256+H262</f>
        <v>155771</v>
      </c>
    </row>
    <row r="177" spans="1:13" ht="30.75" customHeight="1" x14ac:dyDescent="0.2">
      <c r="A177" s="235" t="s">
        <v>184</v>
      </c>
      <c r="B177" s="236"/>
      <c r="C177" s="236"/>
      <c r="D177" s="236"/>
      <c r="E177" s="236"/>
      <c r="F177" s="15">
        <f>F181</f>
        <v>15927</v>
      </c>
      <c r="G177" s="15">
        <f>G181</f>
        <v>0</v>
      </c>
      <c r="H177" s="15">
        <f>H181</f>
        <v>15927</v>
      </c>
    </row>
    <row r="178" spans="1:13" s="72" customFormat="1" ht="45" customHeight="1" x14ac:dyDescent="0.2">
      <c r="A178" s="237" t="s">
        <v>126</v>
      </c>
      <c r="B178" s="238"/>
      <c r="C178" s="238"/>
      <c r="D178" s="238"/>
      <c r="E178" s="238"/>
      <c r="F178" s="76">
        <f t="shared" ref="F178:H178" si="51">F177</f>
        <v>15927</v>
      </c>
      <c r="G178" s="76">
        <f t="shared" si="51"/>
        <v>0</v>
      </c>
      <c r="H178" s="76">
        <f t="shared" si="51"/>
        <v>15927</v>
      </c>
      <c r="L178" s="73"/>
      <c r="M178" s="73"/>
    </row>
    <row r="179" spans="1:13" x14ac:dyDescent="0.2">
      <c r="A179" s="239" t="s">
        <v>57</v>
      </c>
      <c r="B179" s="240"/>
      <c r="C179" s="240"/>
      <c r="D179" s="240"/>
      <c r="E179" s="240"/>
      <c r="F179" s="115">
        <f>F177</f>
        <v>15927</v>
      </c>
      <c r="G179" s="115"/>
      <c r="H179" s="115">
        <v>15927</v>
      </c>
    </row>
    <row r="180" spans="1:13" x14ac:dyDescent="0.2">
      <c r="A180" s="239" t="s">
        <v>78</v>
      </c>
      <c r="B180" s="240"/>
      <c r="C180" s="240"/>
      <c r="D180" s="240"/>
      <c r="E180" s="240"/>
      <c r="F180" s="115"/>
      <c r="G180" s="115"/>
      <c r="H180" s="115"/>
    </row>
    <row r="181" spans="1:13" x14ac:dyDescent="0.2">
      <c r="A181" s="16">
        <v>3</v>
      </c>
      <c r="B181" s="16"/>
      <c r="C181" s="241" t="s">
        <v>4</v>
      </c>
      <c r="D181" s="242"/>
      <c r="E181" s="242"/>
      <c r="F181" s="9">
        <f>F182</f>
        <v>15927</v>
      </c>
      <c r="G181" s="9">
        <f t="shared" ref="G181:H181" si="52">G182</f>
        <v>0</v>
      </c>
      <c r="H181" s="9">
        <f t="shared" si="52"/>
        <v>15927</v>
      </c>
    </row>
    <row r="182" spans="1:13" x14ac:dyDescent="0.2">
      <c r="A182" s="17"/>
      <c r="B182" s="17">
        <v>32</v>
      </c>
      <c r="C182" s="243" t="s">
        <v>6</v>
      </c>
      <c r="D182" s="244"/>
      <c r="E182" s="244"/>
      <c r="F182" s="11">
        <v>15927</v>
      </c>
      <c r="G182" s="11"/>
      <c r="H182" s="11">
        <f>F182+G182</f>
        <v>15927</v>
      </c>
    </row>
    <row r="183" spans="1:13" ht="18.75" customHeight="1" x14ac:dyDescent="0.2">
      <c r="A183" s="235" t="s">
        <v>185</v>
      </c>
      <c r="B183" s="236"/>
      <c r="C183" s="236"/>
      <c r="D183" s="236"/>
      <c r="E183" s="236"/>
      <c r="F183" s="15">
        <f>F187</f>
        <v>7035</v>
      </c>
      <c r="G183" s="15">
        <f>G187</f>
        <v>0</v>
      </c>
      <c r="H183" s="15">
        <f>H187</f>
        <v>7035</v>
      </c>
    </row>
    <row r="184" spans="1:13" s="72" customFormat="1" ht="45.75" customHeight="1" x14ac:dyDescent="0.2">
      <c r="A184" s="237" t="s">
        <v>126</v>
      </c>
      <c r="B184" s="238"/>
      <c r="C184" s="238"/>
      <c r="D184" s="238"/>
      <c r="E184" s="238"/>
      <c r="F184" s="76">
        <f t="shared" ref="F184:H184" si="53">F183</f>
        <v>7035</v>
      </c>
      <c r="G184" s="76">
        <f t="shared" si="53"/>
        <v>0</v>
      </c>
      <c r="H184" s="76">
        <f t="shared" si="53"/>
        <v>7035</v>
      </c>
      <c r="L184" s="73"/>
      <c r="M184" s="73"/>
    </row>
    <row r="185" spans="1:13" x14ac:dyDescent="0.2">
      <c r="A185" s="239" t="s">
        <v>57</v>
      </c>
      <c r="B185" s="240"/>
      <c r="C185" s="240"/>
      <c r="D185" s="240"/>
      <c r="E185" s="240"/>
      <c r="F185" s="115">
        <f>F183</f>
        <v>7035</v>
      </c>
      <c r="G185" s="115"/>
      <c r="H185" s="115">
        <v>7035</v>
      </c>
    </row>
    <row r="186" spans="1:13" x14ac:dyDescent="0.2">
      <c r="A186" s="239" t="s">
        <v>78</v>
      </c>
      <c r="B186" s="240"/>
      <c r="C186" s="240"/>
      <c r="D186" s="240"/>
      <c r="E186" s="240"/>
      <c r="F186" s="115"/>
      <c r="G186" s="115"/>
      <c r="H186" s="115"/>
    </row>
    <row r="187" spans="1:13" x14ac:dyDescent="0.2">
      <c r="A187" s="16">
        <v>3</v>
      </c>
      <c r="B187" s="16"/>
      <c r="C187" s="241" t="s">
        <v>4</v>
      </c>
      <c r="D187" s="242"/>
      <c r="E187" s="242"/>
      <c r="F187" s="9">
        <f>F188</f>
        <v>7035</v>
      </c>
      <c r="G187" s="9">
        <f>G188</f>
        <v>0</v>
      </c>
      <c r="H187" s="9">
        <f t="shared" ref="H187" si="54">H188</f>
        <v>7035</v>
      </c>
    </row>
    <row r="188" spans="1:13" x14ac:dyDescent="0.2">
      <c r="A188" s="17"/>
      <c r="B188" s="17">
        <v>32</v>
      </c>
      <c r="C188" s="243" t="s">
        <v>6</v>
      </c>
      <c r="D188" s="244"/>
      <c r="E188" s="244"/>
      <c r="F188" s="11">
        <v>7035</v>
      </c>
      <c r="G188" s="11"/>
      <c r="H188" s="11">
        <f>F188+G188</f>
        <v>7035</v>
      </c>
    </row>
    <row r="189" spans="1:13" ht="27" customHeight="1" x14ac:dyDescent="0.2">
      <c r="A189" s="235" t="s">
        <v>186</v>
      </c>
      <c r="B189" s="236"/>
      <c r="C189" s="236"/>
      <c r="D189" s="236"/>
      <c r="E189" s="236"/>
      <c r="F189" s="15">
        <f>F193</f>
        <v>25220</v>
      </c>
      <c r="G189" s="15">
        <f>G193</f>
        <v>0</v>
      </c>
      <c r="H189" s="15">
        <f>H193</f>
        <v>25220</v>
      </c>
    </row>
    <row r="190" spans="1:13" s="72" customFormat="1" ht="18" customHeight="1" x14ac:dyDescent="0.2">
      <c r="A190" s="237" t="s">
        <v>125</v>
      </c>
      <c r="B190" s="238"/>
      <c r="C190" s="238"/>
      <c r="D190" s="238"/>
      <c r="E190" s="238"/>
      <c r="F190" s="76">
        <f t="shared" ref="F190:H190" si="55">F189</f>
        <v>25220</v>
      </c>
      <c r="G190" s="76">
        <f t="shared" si="55"/>
        <v>0</v>
      </c>
      <c r="H190" s="76">
        <f t="shared" si="55"/>
        <v>25220</v>
      </c>
      <c r="L190" s="73"/>
      <c r="M190" s="73"/>
    </row>
    <row r="191" spans="1:13" ht="15" customHeight="1" x14ac:dyDescent="0.2">
      <c r="A191" s="239" t="s">
        <v>57</v>
      </c>
      <c r="B191" s="240"/>
      <c r="C191" s="240"/>
      <c r="D191" s="240"/>
      <c r="E191" s="240"/>
      <c r="F191" s="115">
        <v>13871</v>
      </c>
      <c r="G191" s="115"/>
      <c r="H191" s="115">
        <v>13871</v>
      </c>
    </row>
    <row r="192" spans="1:13" ht="16.5" customHeight="1" x14ac:dyDescent="0.2">
      <c r="A192" s="239" t="s">
        <v>78</v>
      </c>
      <c r="B192" s="240"/>
      <c r="C192" s="240"/>
      <c r="D192" s="240"/>
      <c r="E192" s="240"/>
      <c r="F192" s="115">
        <v>11349</v>
      </c>
      <c r="G192" s="115"/>
      <c r="H192" s="115">
        <v>11349</v>
      </c>
    </row>
    <row r="193" spans="1:13" x14ac:dyDescent="0.2">
      <c r="A193" s="16">
        <v>3</v>
      </c>
      <c r="B193" s="16"/>
      <c r="C193" s="241" t="s">
        <v>4</v>
      </c>
      <c r="D193" s="242"/>
      <c r="E193" s="242"/>
      <c r="F193" s="9">
        <f>F194</f>
        <v>25220</v>
      </c>
      <c r="G193" s="9">
        <f t="shared" ref="G193:H193" si="56">G194</f>
        <v>0</v>
      </c>
      <c r="H193" s="9">
        <f t="shared" si="56"/>
        <v>25220</v>
      </c>
    </row>
    <row r="194" spans="1:13" x14ac:dyDescent="0.2">
      <c r="A194" s="17"/>
      <c r="B194" s="17">
        <v>32</v>
      </c>
      <c r="C194" s="243" t="s">
        <v>6</v>
      </c>
      <c r="D194" s="244"/>
      <c r="E194" s="244"/>
      <c r="F194" s="11">
        <v>25220</v>
      </c>
      <c r="G194" s="11"/>
      <c r="H194" s="11">
        <f>F194+G194</f>
        <v>25220</v>
      </c>
    </row>
    <row r="195" spans="1:13" ht="18.75" customHeight="1" x14ac:dyDescent="0.2">
      <c r="A195" s="235" t="s">
        <v>187</v>
      </c>
      <c r="B195" s="236"/>
      <c r="C195" s="236"/>
      <c r="D195" s="236"/>
      <c r="E195" s="236"/>
      <c r="F195" s="15">
        <f>F199</f>
        <v>8627</v>
      </c>
      <c r="G195" s="15">
        <f>G199</f>
        <v>0</v>
      </c>
      <c r="H195" s="15">
        <f>H199</f>
        <v>8627</v>
      </c>
    </row>
    <row r="196" spans="1:13" s="72" customFormat="1" ht="25.5" customHeight="1" x14ac:dyDescent="0.2">
      <c r="A196" s="237" t="s">
        <v>126</v>
      </c>
      <c r="B196" s="238"/>
      <c r="C196" s="238"/>
      <c r="D196" s="238"/>
      <c r="E196" s="238"/>
      <c r="F196" s="76">
        <f t="shared" ref="F196:H196" si="57">F195</f>
        <v>8627</v>
      </c>
      <c r="G196" s="76">
        <f t="shared" si="57"/>
        <v>0</v>
      </c>
      <c r="H196" s="76">
        <f t="shared" si="57"/>
        <v>8627</v>
      </c>
      <c r="L196" s="73"/>
      <c r="M196" s="73"/>
    </row>
    <row r="197" spans="1:13" ht="17.25" customHeight="1" x14ac:dyDescent="0.2">
      <c r="A197" s="239" t="s">
        <v>13</v>
      </c>
      <c r="B197" s="240"/>
      <c r="C197" s="240"/>
      <c r="D197" s="240"/>
      <c r="E197" s="240"/>
      <c r="F197" s="115">
        <v>663</v>
      </c>
      <c r="G197" s="115"/>
      <c r="H197" s="115">
        <v>663</v>
      </c>
    </row>
    <row r="198" spans="1:13" ht="17.25" customHeight="1" x14ac:dyDescent="0.2">
      <c r="A198" s="239" t="s">
        <v>78</v>
      </c>
      <c r="B198" s="240"/>
      <c r="C198" s="240"/>
      <c r="D198" s="240"/>
      <c r="E198" s="240"/>
      <c r="F198" s="115">
        <f>F195-F197</f>
        <v>7964</v>
      </c>
      <c r="G198" s="115"/>
      <c r="H198" s="115">
        <v>7964</v>
      </c>
    </row>
    <row r="199" spans="1:13" x14ac:dyDescent="0.2">
      <c r="A199" s="16">
        <v>3</v>
      </c>
      <c r="B199" s="16"/>
      <c r="C199" s="241" t="s">
        <v>4</v>
      </c>
      <c r="D199" s="242"/>
      <c r="E199" s="242"/>
      <c r="F199" s="9">
        <f>F200</f>
        <v>8627</v>
      </c>
      <c r="G199" s="9">
        <f t="shared" ref="G199:H199" si="58">G200</f>
        <v>0</v>
      </c>
      <c r="H199" s="9">
        <f t="shared" si="58"/>
        <v>8627</v>
      </c>
    </row>
    <row r="200" spans="1:13" x14ac:dyDescent="0.2">
      <c r="A200" s="17"/>
      <c r="B200" s="17">
        <v>32</v>
      </c>
      <c r="C200" s="243" t="s">
        <v>6</v>
      </c>
      <c r="D200" s="244"/>
      <c r="E200" s="244"/>
      <c r="F200" s="11">
        <v>8627</v>
      </c>
      <c r="G200" s="11"/>
      <c r="H200" s="11">
        <f>F200+G200</f>
        <v>8627</v>
      </c>
    </row>
    <row r="201" spans="1:13" x14ac:dyDescent="0.2">
      <c r="A201" s="16">
        <v>4</v>
      </c>
      <c r="B201" s="16"/>
      <c r="C201" s="241" t="s">
        <v>54</v>
      </c>
      <c r="D201" s="242"/>
      <c r="E201" s="242"/>
      <c r="F201" s="9"/>
      <c r="G201" s="9"/>
      <c r="H201" s="9"/>
    </row>
    <row r="202" spans="1:13" x14ac:dyDescent="0.2">
      <c r="A202" s="17"/>
      <c r="B202" s="17">
        <v>42</v>
      </c>
      <c r="C202" s="324" t="s">
        <v>20</v>
      </c>
      <c r="D202" s="325"/>
      <c r="E202" s="325"/>
      <c r="F202" s="11"/>
      <c r="G202" s="11"/>
      <c r="H202" s="11">
        <f>F202+G202</f>
        <v>0</v>
      </c>
    </row>
    <row r="203" spans="1:13" ht="17.25" customHeight="1" x14ac:dyDescent="0.2">
      <c r="A203" s="326" t="s">
        <v>188</v>
      </c>
      <c r="B203" s="327"/>
      <c r="C203" s="327"/>
      <c r="D203" s="327"/>
      <c r="E203" s="327"/>
      <c r="F203" s="26">
        <f>F208</f>
        <v>5309</v>
      </c>
      <c r="G203" s="26">
        <f t="shared" ref="G203:H203" si="59">G208</f>
        <v>0</v>
      </c>
      <c r="H203" s="26">
        <f t="shared" si="59"/>
        <v>5309</v>
      </c>
    </row>
    <row r="204" spans="1:13" s="72" customFormat="1" ht="15.75" customHeight="1" x14ac:dyDescent="0.2">
      <c r="A204" s="237" t="s">
        <v>127</v>
      </c>
      <c r="B204" s="238"/>
      <c r="C204" s="238"/>
      <c r="D204" s="238"/>
      <c r="E204" s="238"/>
      <c r="F204" s="79">
        <f t="shared" ref="F204:H204" si="60">F203</f>
        <v>5309</v>
      </c>
      <c r="G204" s="79">
        <f t="shared" si="60"/>
        <v>0</v>
      </c>
      <c r="H204" s="79">
        <f t="shared" si="60"/>
        <v>5309</v>
      </c>
      <c r="L204" s="73"/>
      <c r="M204" s="73"/>
    </row>
    <row r="205" spans="1:13" ht="15" customHeight="1" x14ac:dyDescent="0.2">
      <c r="A205" s="328" t="s">
        <v>85</v>
      </c>
      <c r="B205" s="329"/>
      <c r="C205" s="329"/>
      <c r="D205" s="329"/>
      <c r="E205" s="329"/>
      <c r="F205" s="118">
        <f>F203</f>
        <v>5309</v>
      </c>
      <c r="G205" s="118"/>
      <c r="H205" s="118">
        <v>5309</v>
      </c>
    </row>
    <row r="206" spans="1:13" ht="15" customHeight="1" x14ac:dyDescent="0.2">
      <c r="A206" s="328" t="s">
        <v>69</v>
      </c>
      <c r="B206" s="329"/>
      <c r="C206" s="329"/>
      <c r="D206" s="329"/>
      <c r="E206" s="329"/>
      <c r="F206" s="118"/>
      <c r="G206" s="118"/>
      <c r="H206" s="118"/>
    </row>
    <row r="207" spans="1:13" x14ac:dyDescent="0.2">
      <c r="A207" s="297" t="s">
        <v>13</v>
      </c>
      <c r="B207" s="298"/>
      <c r="C207" s="298"/>
      <c r="D207" s="298"/>
      <c r="E207" s="298"/>
      <c r="F207" s="119"/>
      <c r="G207" s="119"/>
      <c r="H207" s="119"/>
      <c r="I207" s="109"/>
    </row>
    <row r="208" spans="1:13" x14ac:dyDescent="0.2">
      <c r="A208" s="27">
        <v>3</v>
      </c>
      <c r="B208" s="27"/>
      <c r="C208" s="315" t="s">
        <v>4</v>
      </c>
      <c r="D208" s="316"/>
      <c r="E208" s="316"/>
      <c r="F208" s="28">
        <f>F209</f>
        <v>5309</v>
      </c>
      <c r="G208" s="28">
        <f>G209</f>
        <v>0</v>
      </c>
      <c r="H208" s="28">
        <f>H209</f>
        <v>5309</v>
      </c>
    </row>
    <row r="209" spans="1:13" x14ac:dyDescent="0.2">
      <c r="A209" s="30"/>
      <c r="B209" s="30">
        <v>32</v>
      </c>
      <c r="C209" s="317" t="s">
        <v>55</v>
      </c>
      <c r="D209" s="318"/>
      <c r="E209" s="318"/>
      <c r="F209" s="92">
        <v>5309</v>
      </c>
      <c r="G209" s="92"/>
      <c r="H209" s="92">
        <f>F209+G209</f>
        <v>5309</v>
      </c>
    </row>
    <row r="210" spans="1:13" ht="26.25" customHeight="1" x14ac:dyDescent="0.2">
      <c r="A210" s="272" t="s">
        <v>189</v>
      </c>
      <c r="B210" s="273"/>
      <c r="C210" s="273"/>
      <c r="D210" s="273"/>
      <c r="E210" s="273"/>
      <c r="F210" s="39">
        <f>F213</f>
        <v>1328</v>
      </c>
      <c r="G210" s="39">
        <f t="shared" ref="G210:H210" si="61">G213</f>
        <v>0</v>
      </c>
      <c r="H210" s="39">
        <f t="shared" si="61"/>
        <v>1328</v>
      </c>
    </row>
    <row r="211" spans="1:13" s="72" customFormat="1" ht="15" customHeight="1" x14ac:dyDescent="0.2">
      <c r="A211" s="237" t="s">
        <v>127</v>
      </c>
      <c r="B211" s="238"/>
      <c r="C211" s="238"/>
      <c r="D211" s="238"/>
      <c r="E211" s="238"/>
      <c r="F211" s="78">
        <f t="shared" ref="F211:H211" si="62">F210</f>
        <v>1328</v>
      </c>
      <c r="G211" s="78">
        <f t="shared" si="62"/>
        <v>0</v>
      </c>
      <c r="H211" s="78">
        <f t="shared" si="62"/>
        <v>1328</v>
      </c>
      <c r="L211" s="73"/>
      <c r="M211" s="73"/>
    </row>
    <row r="212" spans="1:13" x14ac:dyDescent="0.2">
      <c r="A212" s="297" t="s">
        <v>13</v>
      </c>
      <c r="B212" s="298"/>
      <c r="C212" s="298"/>
      <c r="D212" s="298"/>
      <c r="E212" s="298"/>
      <c r="F212" s="117">
        <f>F210</f>
        <v>1328</v>
      </c>
      <c r="G212" s="119"/>
      <c r="H212" s="117">
        <v>1328</v>
      </c>
    </row>
    <row r="213" spans="1:13" x14ac:dyDescent="0.2">
      <c r="A213" s="27">
        <v>3</v>
      </c>
      <c r="B213" s="27"/>
      <c r="C213" s="315" t="s">
        <v>4</v>
      </c>
      <c r="D213" s="316"/>
      <c r="E213" s="316"/>
      <c r="F213" s="29">
        <f>F214</f>
        <v>1328</v>
      </c>
      <c r="G213" s="29">
        <f>G214</f>
        <v>0</v>
      </c>
      <c r="H213" s="29">
        <f>H214</f>
        <v>1328</v>
      </c>
    </row>
    <row r="214" spans="1:13" x14ac:dyDescent="0.2">
      <c r="A214" s="30"/>
      <c r="B214" s="30">
        <v>32</v>
      </c>
      <c r="C214" s="317" t="s">
        <v>55</v>
      </c>
      <c r="D214" s="318"/>
      <c r="E214" s="318"/>
      <c r="F214" s="92">
        <v>1328</v>
      </c>
      <c r="G214" s="92"/>
      <c r="H214" s="92">
        <f>F214+G214</f>
        <v>1328</v>
      </c>
    </row>
    <row r="215" spans="1:13" ht="15.75" customHeight="1" x14ac:dyDescent="0.2">
      <c r="A215" s="319" t="s">
        <v>190</v>
      </c>
      <c r="B215" s="319"/>
      <c r="C215" s="319"/>
      <c r="D215" s="319"/>
      <c r="E215" s="319"/>
      <c r="F215" s="15">
        <f>F219</f>
        <v>22829</v>
      </c>
      <c r="G215" s="15">
        <f>G219</f>
        <v>0</v>
      </c>
      <c r="H215" s="15">
        <f>H219</f>
        <v>22829</v>
      </c>
    </row>
    <row r="216" spans="1:13" s="72" customFormat="1" ht="15.75" customHeight="1" x14ac:dyDescent="0.2">
      <c r="A216" s="237" t="s">
        <v>128</v>
      </c>
      <c r="B216" s="238"/>
      <c r="C216" s="238"/>
      <c r="D216" s="238"/>
      <c r="E216" s="238"/>
      <c r="F216" s="76">
        <f t="shared" ref="F216:H216" si="63">F215</f>
        <v>22829</v>
      </c>
      <c r="G216" s="76">
        <f t="shared" si="63"/>
        <v>0</v>
      </c>
      <c r="H216" s="76">
        <f t="shared" si="63"/>
        <v>22829</v>
      </c>
      <c r="L216" s="73"/>
      <c r="M216" s="73"/>
    </row>
    <row r="217" spans="1:13" ht="15.75" customHeight="1" x14ac:dyDescent="0.2">
      <c r="A217" s="239" t="s">
        <v>57</v>
      </c>
      <c r="B217" s="240"/>
      <c r="C217" s="240"/>
      <c r="D217" s="240"/>
      <c r="E217" s="240"/>
      <c r="F217" s="115">
        <v>11548</v>
      </c>
      <c r="G217" s="115"/>
      <c r="H217" s="115">
        <v>11548</v>
      </c>
    </row>
    <row r="218" spans="1:13" x14ac:dyDescent="0.2">
      <c r="A218" s="239" t="s">
        <v>78</v>
      </c>
      <c r="B218" s="240"/>
      <c r="C218" s="240"/>
      <c r="D218" s="240"/>
      <c r="E218" s="240"/>
      <c r="F218" s="115">
        <v>11281</v>
      </c>
      <c r="G218" s="115"/>
      <c r="H218" s="115">
        <v>11281</v>
      </c>
    </row>
    <row r="219" spans="1:13" x14ac:dyDescent="0.2">
      <c r="A219" s="16">
        <v>3</v>
      </c>
      <c r="B219" s="16"/>
      <c r="C219" s="241" t="s">
        <v>4</v>
      </c>
      <c r="D219" s="242"/>
      <c r="E219" s="242"/>
      <c r="F219" s="9">
        <f>F220</f>
        <v>22829</v>
      </c>
      <c r="G219" s="9">
        <f t="shared" ref="G219:H219" si="64">G220</f>
        <v>0</v>
      </c>
      <c r="H219" s="9">
        <f t="shared" si="64"/>
        <v>22829</v>
      </c>
    </row>
    <row r="220" spans="1:13" x14ac:dyDescent="0.2">
      <c r="A220" s="17"/>
      <c r="B220" s="17">
        <v>32</v>
      </c>
      <c r="C220" s="243" t="s">
        <v>6</v>
      </c>
      <c r="D220" s="244"/>
      <c r="E220" s="244"/>
      <c r="F220" s="11">
        <v>22829</v>
      </c>
      <c r="G220" s="11"/>
      <c r="H220" s="11">
        <f>F220+G220</f>
        <v>22829</v>
      </c>
    </row>
    <row r="221" spans="1:13" ht="20.25" customHeight="1" x14ac:dyDescent="0.2">
      <c r="A221" s="233" t="s">
        <v>191</v>
      </c>
      <c r="B221" s="234"/>
      <c r="C221" s="234"/>
      <c r="D221" s="234"/>
      <c r="E221" s="234"/>
      <c r="F221" s="15">
        <f>F225</f>
        <v>24156</v>
      </c>
      <c r="G221" s="15">
        <f>G225</f>
        <v>0</v>
      </c>
      <c r="H221" s="15">
        <f>H225</f>
        <v>24156</v>
      </c>
    </row>
    <row r="222" spans="1:13" s="72" customFormat="1" ht="27" customHeight="1" x14ac:dyDescent="0.2">
      <c r="A222" s="237" t="s">
        <v>129</v>
      </c>
      <c r="B222" s="238"/>
      <c r="C222" s="238"/>
      <c r="D222" s="238"/>
      <c r="E222" s="238"/>
      <c r="F222" s="76">
        <f t="shared" ref="F222:H222" si="65">F221</f>
        <v>24156</v>
      </c>
      <c r="G222" s="76">
        <f t="shared" si="65"/>
        <v>0</v>
      </c>
      <c r="H222" s="76">
        <f t="shared" si="65"/>
        <v>24156</v>
      </c>
      <c r="L222" s="73"/>
      <c r="M222" s="73"/>
    </row>
    <row r="223" spans="1:13" x14ac:dyDescent="0.2">
      <c r="A223" s="239" t="s">
        <v>13</v>
      </c>
      <c r="B223" s="240"/>
      <c r="C223" s="240"/>
      <c r="D223" s="240"/>
      <c r="E223" s="240"/>
      <c r="F223" s="115">
        <v>24156</v>
      </c>
      <c r="G223" s="115"/>
      <c r="H223" s="115">
        <v>24156</v>
      </c>
    </row>
    <row r="224" spans="1:13" x14ac:dyDescent="0.2">
      <c r="A224" s="239" t="s">
        <v>69</v>
      </c>
      <c r="B224" s="240"/>
      <c r="C224" s="240"/>
      <c r="D224" s="240"/>
      <c r="E224" s="240"/>
      <c r="F224" s="115">
        <f>F221-F223</f>
        <v>0</v>
      </c>
      <c r="G224" s="115"/>
      <c r="H224" s="115"/>
    </row>
    <row r="225" spans="1:13" x14ac:dyDescent="0.2">
      <c r="A225" s="16">
        <v>3</v>
      </c>
      <c r="B225" s="16"/>
      <c r="C225" s="241" t="s">
        <v>4</v>
      </c>
      <c r="D225" s="242"/>
      <c r="E225" s="242"/>
      <c r="F225" s="9">
        <f>F226</f>
        <v>24156</v>
      </c>
      <c r="G225" s="9">
        <f t="shared" ref="G225:H225" si="66">G226</f>
        <v>0</v>
      </c>
      <c r="H225" s="9">
        <f t="shared" si="66"/>
        <v>24156</v>
      </c>
    </row>
    <row r="226" spans="1:13" x14ac:dyDescent="0.2">
      <c r="A226" s="17"/>
      <c r="B226" s="17">
        <v>32</v>
      </c>
      <c r="C226" s="243" t="s">
        <v>6</v>
      </c>
      <c r="D226" s="244"/>
      <c r="E226" s="244"/>
      <c r="F226" s="11">
        <v>24156</v>
      </c>
      <c r="G226" s="11"/>
      <c r="H226" s="11">
        <f>F226+G226</f>
        <v>24156</v>
      </c>
    </row>
    <row r="227" spans="1:13" ht="31.5" customHeight="1" x14ac:dyDescent="0.2">
      <c r="A227" s="235" t="s">
        <v>192</v>
      </c>
      <c r="B227" s="236"/>
      <c r="C227" s="236"/>
      <c r="D227" s="236"/>
      <c r="E227" s="236"/>
      <c r="F227" s="15">
        <f>F231</f>
        <v>2655</v>
      </c>
      <c r="G227" s="15">
        <f>G231</f>
        <v>0</v>
      </c>
      <c r="H227" s="15">
        <f>H231</f>
        <v>2655</v>
      </c>
    </row>
    <row r="228" spans="1:13" s="72" customFormat="1" ht="29.25" customHeight="1" x14ac:dyDescent="0.2">
      <c r="A228" s="237" t="s">
        <v>129</v>
      </c>
      <c r="B228" s="238"/>
      <c r="C228" s="238"/>
      <c r="D228" s="238"/>
      <c r="E228" s="238"/>
      <c r="F228" s="76">
        <f t="shared" ref="F228:H228" si="67">F227</f>
        <v>2655</v>
      </c>
      <c r="G228" s="76">
        <f t="shared" si="67"/>
        <v>0</v>
      </c>
      <c r="H228" s="76">
        <f t="shared" si="67"/>
        <v>2655</v>
      </c>
      <c r="L228" s="73"/>
      <c r="M228" s="73"/>
    </row>
    <row r="229" spans="1:13" x14ac:dyDescent="0.2">
      <c r="A229" s="239" t="s">
        <v>13</v>
      </c>
      <c r="B229" s="240"/>
      <c r="C229" s="240"/>
      <c r="D229" s="240"/>
      <c r="E229" s="240"/>
      <c r="F229" s="115">
        <f>F227</f>
        <v>2655</v>
      </c>
      <c r="G229" s="115"/>
      <c r="H229" s="115">
        <v>2655</v>
      </c>
    </row>
    <row r="230" spans="1:13" x14ac:dyDescent="0.2">
      <c r="A230" s="239" t="s">
        <v>69</v>
      </c>
      <c r="B230" s="240"/>
      <c r="C230" s="240"/>
      <c r="D230" s="240"/>
      <c r="E230" s="240"/>
      <c r="F230" s="115"/>
      <c r="G230" s="115"/>
      <c r="H230" s="115"/>
    </row>
    <row r="231" spans="1:13" x14ac:dyDescent="0.2">
      <c r="A231" s="16">
        <v>3</v>
      </c>
      <c r="B231" s="16"/>
      <c r="C231" s="241" t="s">
        <v>4</v>
      </c>
      <c r="D231" s="242"/>
      <c r="E231" s="242"/>
      <c r="F231" s="9">
        <f>F232</f>
        <v>2655</v>
      </c>
      <c r="G231" s="9">
        <f t="shared" ref="G231:H231" si="68">G232</f>
        <v>0</v>
      </c>
      <c r="H231" s="9">
        <f t="shared" si="68"/>
        <v>2655</v>
      </c>
    </row>
    <row r="232" spans="1:13" x14ac:dyDescent="0.2">
      <c r="A232" s="17"/>
      <c r="B232" s="17">
        <v>32</v>
      </c>
      <c r="C232" s="243" t="s">
        <v>6</v>
      </c>
      <c r="D232" s="244"/>
      <c r="E232" s="244"/>
      <c r="F232" s="11">
        <v>2655</v>
      </c>
      <c r="G232" s="11"/>
      <c r="H232" s="11">
        <f>F232+G232</f>
        <v>2655</v>
      </c>
    </row>
    <row r="233" spans="1:13" ht="15" customHeight="1" x14ac:dyDescent="0.2">
      <c r="A233" s="235" t="s">
        <v>193</v>
      </c>
      <c r="B233" s="236"/>
      <c r="C233" s="236"/>
      <c r="D233" s="236"/>
      <c r="E233" s="236"/>
      <c r="F233" s="15">
        <f>F236</f>
        <v>3185</v>
      </c>
      <c r="G233" s="15">
        <f t="shared" ref="G233:H233" si="69">G236</f>
        <v>0</v>
      </c>
      <c r="H233" s="15">
        <f t="shared" si="69"/>
        <v>3185</v>
      </c>
    </row>
    <row r="234" spans="1:13" s="72" customFormat="1" ht="15" customHeight="1" x14ac:dyDescent="0.2">
      <c r="A234" s="237" t="s">
        <v>128</v>
      </c>
      <c r="B234" s="238"/>
      <c r="C234" s="238"/>
      <c r="D234" s="238"/>
      <c r="E234" s="238"/>
      <c r="F234" s="76">
        <f t="shared" ref="F234:H234" si="70">F233</f>
        <v>3185</v>
      </c>
      <c r="G234" s="76">
        <f t="shared" si="70"/>
        <v>0</v>
      </c>
      <c r="H234" s="76">
        <f t="shared" si="70"/>
        <v>3185</v>
      </c>
      <c r="L234" s="73"/>
      <c r="M234" s="73"/>
    </row>
    <row r="235" spans="1:13" x14ac:dyDescent="0.2">
      <c r="A235" s="239" t="s">
        <v>69</v>
      </c>
      <c r="B235" s="240"/>
      <c r="C235" s="240"/>
      <c r="D235" s="240"/>
      <c r="E235" s="240"/>
      <c r="F235" s="115">
        <f>F233</f>
        <v>3185</v>
      </c>
      <c r="G235" s="115"/>
      <c r="H235" s="115">
        <v>3185</v>
      </c>
    </row>
    <row r="236" spans="1:13" x14ac:dyDescent="0.2">
      <c r="A236" s="16">
        <v>3</v>
      </c>
      <c r="B236" s="16"/>
      <c r="C236" s="241" t="s">
        <v>4</v>
      </c>
      <c r="D236" s="242"/>
      <c r="E236" s="242"/>
      <c r="F236" s="9">
        <f>F237</f>
        <v>3185</v>
      </c>
      <c r="G236" s="9"/>
      <c r="H236" s="9">
        <f>H237</f>
        <v>3185</v>
      </c>
    </row>
    <row r="237" spans="1:13" x14ac:dyDescent="0.2">
      <c r="A237" s="17"/>
      <c r="B237" s="17">
        <v>32</v>
      </c>
      <c r="C237" s="243" t="s">
        <v>6</v>
      </c>
      <c r="D237" s="244"/>
      <c r="E237" s="244"/>
      <c r="F237" s="11">
        <v>3185</v>
      </c>
      <c r="G237" s="11"/>
      <c r="H237" s="11">
        <f>F237+G237</f>
        <v>3185</v>
      </c>
    </row>
    <row r="238" spans="1:13" ht="27" customHeight="1" x14ac:dyDescent="0.2">
      <c r="A238" s="235" t="s">
        <v>194</v>
      </c>
      <c r="B238" s="236"/>
      <c r="C238" s="236"/>
      <c r="D238" s="236"/>
      <c r="E238" s="236"/>
      <c r="F238" s="15">
        <f>F242</f>
        <v>6636</v>
      </c>
      <c r="G238" s="15">
        <f t="shared" ref="G238:H238" si="71">G242</f>
        <v>0</v>
      </c>
      <c r="H238" s="15">
        <f t="shared" si="71"/>
        <v>6636</v>
      </c>
    </row>
    <row r="239" spans="1:13" s="72" customFormat="1" ht="26.25" customHeight="1" x14ac:dyDescent="0.2">
      <c r="A239" s="237" t="s">
        <v>129</v>
      </c>
      <c r="B239" s="238"/>
      <c r="C239" s="238"/>
      <c r="D239" s="238"/>
      <c r="E239" s="238"/>
      <c r="F239" s="76">
        <f t="shared" ref="F239:H239" si="72">F238</f>
        <v>6636</v>
      </c>
      <c r="G239" s="76">
        <f t="shared" si="72"/>
        <v>0</v>
      </c>
      <c r="H239" s="76">
        <f t="shared" si="72"/>
        <v>6636</v>
      </c>
      <c r="L239" s="73"/>
      <c r="M239" s="73"/>
    </row>
    <row r="240" spans="1:13" x14ac:dyDescent="0.2">
      <c r="A240" s="239" t="s">
        <v>13</v>
      </c>
      <c r="B240" s="240"/>
      <c r="C240" s="240"/>
      <c r="D240" s="240"/>
      <c r="E240" s="240"/>
      <c r="F240" s="115"/>
      <c r="G240" s="115"/>
      <c r="H240" s="115"/>
    </row>
    <row r="241" spans="1:13" x14ac:dyDescent="0.2">
      <c r="A241" s="239" t="s">
        <v>69</v>
      </c>
      <c r="B241" s="240"/>
      <c r="C241" s="240"/>
      <c r="D241" s="240"/>
      <c r="E241" s="240"/>
      <c r="F241" s="115">
        <f>F238</f>
        <v>6636</v>
      </c>
      <c r="G241" s="115"/>
      <c r="H241" s="115">
        <v>6636</v>
      </c>
    </row>
    <row r="242" spans="1:13" ht="13.5" customHeight="1" x14ac:dyDescent="0.2">
      <c r="A242" s="16">
        <v>3</v>
      </c>
      <c r="B242" s="16"/>
      <c r="C242" s="241" t="s">
        <v>4</v>
      </c>
      <c r="D242" s="242"/>
      <c r="E242" s="242"/>
      <c r="F242" s="9">
        <f>F243</f>
        <v>6636</v>
      </c>
      <c r="G242" s="9">
        <f t="shared" ref="G242:H242" si="73">G243</f>
        <v>0</v>
      </c>
      <c r="H242" s="9">
        <f t="shared" si="73"/>
        <v>6636</v>
      </c>
    </row>
    <row r="243" spans="1:13" ht="15.75" customHeight="1" x14ac:dyDescent="0.2">
      <c r="A243" s="17"/>
      <c r="B243" s="17">
        <v>32</v>
      </c>
      <c r="C243" s="243" t="s">
        <v>6</v>
      </c>
      <c r="D243" s="244"/>
      <c r="E243" s="244"/>
      <c r="F243" s="11">
        <v>6636</v>
      </c>
      <c r="G243" s="11"/>
      <c r="H243" s="11">
        <f>F243+G243</f>
        <v>6636</v>
      </c>
    </row>
    <row r="244" spans="1:13" ht="29.25" customHeight="1" x14ac:dyDescent="0.2">
      <c r="A244" s="272" t="s">
        <v>195</v>
      </c>
      <c r="B244" s="273"/>
      <c r="C244" s="273"/>
      <c r="D244" s="273"/>
      <c r="E244" s="273"/>
      <c r="F244" s="22">
        <f>F248</f>
        <v>664</v>
      </c>
      <c r="G244" s="22">
        <f>G248</f>
        <v>0</v>
      </c>
      <c r="H244" s="22">
        <f>H248</f>
        <v>664</v>
      </c>
    </row>
    <row r="245" spans="1:13" s="72" customFormat="1" ht="15" customHeight="1" x14ac:dyDescent="0.2">
      <c r="A245" s="237" t="s">
        <v>125</v>
      </c>
      <c r="B245" s="238"/>
      <c r="C245" s="238"/>
      <c r="D245" s="238"/>
      <c r="E245" s="238"/>
      <c r="F245" s="76">
        <f t="shared" ref="F245:H245" si="74">F244</f>
        <v>664</v>
      </c>
      <c r="G245" s="76">
        <f t="shared" si="74"/>
        <v>0</v>
      </c>
      <c r="H245" s="76">
        <f t="shared" si="74"/>
        <v>664</v>
      </c>
      <c r="L245" s="73"/>
      <c r="M245" s="73"/>
    </row>
    <row r="246" spans="1:13" x14ac:dyDescent="0.2">
      <c r="A246" s="239" t="s">
        <v>78</v>
      </c>
      <c r="B246" s="240"/>
      <c r="C246" s="240"/>
      <c r="D246" s="240"/>
      <c r="E246" s="240"/>
      <c r="F246" s="115"/>
      <c r="G246" s="115"/>
      <c r="H246" s="115">
        <v>0</v>
      </c>
    </row>
    <row r="247" spans="1:13" x14ac:dyDescent="0.2">
      <c r="A247" s="239" t="s">
        <v>13</v>
      </c>
      <c r="B247" s="240"/>
      <c r="C247" s="240"/>
      <c r="D247" s="240"/>
      <c r="E247" s="240"/>
      <c r="F247" s="115">
        <f>F244-F246</f>
        <v>664</v>
      </c>
      <c r="G247" s="115"/>
      <c r="H247" s="115">
        <v>664</v>
      </c>
    </row>
    <row r="248" spans="1:13" ht="15" customHeight="1" x14ac:dyDescent="0.2">
      <c r="A248" s="16">
        <v>3</v>
      </c>
      <c r="B248" s="16"/>
      <c r="C248" s="241" t="s">
        <v>4</v>
      </c>
      <c r="D248" s="242"/>
      <c r="E248" s="242"/>
      <c r="F248" s="9">
        <f t="shared" ref="F248:H248" si="75">F249</f>
        <v>664</v>
      </c>
      <c r="G248" s="9">
        <f t="shared" si="75"/>
        <v>0</v>
      </c>
      <c r="H248" s="9">
        <f t="shared" si="75"/>
        <v>664</v>
      </c>
    </row>
    <row r="249" spans="1:13" ht="15.75" customHeight="1" x14ac:dyDescent="0.2">
      <c r="A249" s="17"/>
      <c r="B249" s="17">
        <v>32</v>
      </c>
      <c r="C249" s="243" t="s">
        <v>6</v>
      </c>
      <c r="D249" s="244"/>
      <c r="E249" s="244"/>
      <c r="F249" s="11">
        <v>664</v>
      </c>
      <c r="G249" s="11"/>
      <c r="H249" s="11">
        <f>F249+G249</f>
        <v>664</v>
      </c>
    </row>
    <row r="250" spans="1:13" ht="28.5" customHeight="1" x14ac:dyDescent="0.2">
      <c r="A250" s="272" t="s">
        <v>196</v>
      </c>
      <c r="B250" s="273"/>
      <c r="C250" s="273"/>
      <c r="D250" s="273"/>
      <c r="E250" s="273"/>
      <c r="F250" s="39">
        <f>F254</f>
        <v>26545</v>
      </c>
      <c r="G250" s="39">
        <f t="shared" ref="G250:H250" si="76">G254</f>
        <v>0</v>
      </c>
      <c r="H250" s="39">
        <f t="shared" si="76"/>
        <v>26545</v>
      </c>
    </row>
    <row r="251" spans="1:13" s="72" customFormat="1" ht="16.5" customHeight="1" x14ac:dyDescent="0.2">
      <c r="A251" s="237" t="s">
        <v>125</v>
      </c>
      <c r="B251" s="238"/>
      <c r="C251" s="238"/>
      <c r="D251" s="238"/>
      <c r="E251" s="238"/>
      <c r="F251" s="78">
        <f t="shared" ref="F251:H251" si="77">F250</f>
        <v>26545</v>
      </c>
      <c r="G251" s="78">
        <f t="shared" si="77"/>
        <v>0</v>
      </c>
      <c r="H251" s="78">
        <f t="shared" si="77"/>
        <v>26545</v>
      </c>
      <c r="L251" s="73"/>
      <c r="M251" s="73"/>
    </row>
    <row r="252" spans="1:13" x14ac:dyDescent="0.2">
      <c r="A252" s="297" t="s">
        <v>13</v>
      </c>
      <c r="B252" s="298"/>
      <c r="C252" s="298"/>
      <c r="D252" s="298"/>
      <c r="E252" s="298"/>
      <c r="F252" s="117"/>
      <c r="G252" s="119"/>
      <c r="H252" s="117"/>
    </row>
    <row r="253" spans="1:13" x14ac:dyDescent="0.2">
      <c r="A253" s="239" t="s">
        <v>69</v>
      </c>
      <c r="B253" s="240"/>
      <c r="C253" s="240"/>
      <c r="D253" s="240"/>
      <c r="E253" s="240"/>
      <c r="F253" s="117">
        <f>F250</f>
        <v>26545</v>
      </c>
      <c r="G253" s="117"/>
      <c r="H253" s="117">
        <v>26545</v>
      </c>
    </row>
    <row r="254" spans="1:13" x14ac:dyDescent="0.2">
      <c r="A254" s="16">
        <v>3</v>
      </c>
      <c r="B254" s="16"/>
      <c r="C254" s="266" t="s">
        <v>4</v>
      </c>
      <c r="D254" s="267"/>
      <c r="E254" s="267"/>
      <c r="F254" s="29">
        <f>F255</f>
        <v>26545</v>
      </c>
      <c r="G254" s="29">
        <f>G255</f>
        <v>0</v>
      </c>
      <c r="H254" s="29">
        <f>H255</f>
        <v>26545</v>
      </c>
    </row>
    <row r="255" spans="1:13" ht="27.75" customHeight="1" x14ac:dyDescent="0.2">
      <c r="A255" s="17"/>
      <c r="B255" s="17">
        <v>36</v>
      </c>
      <c r="C255" s="262" t="s">
        <v>15</v>
      </c>
      <c r="D255" s="263"/>
      <c r="E255" s="263"/>
      <c r="F255" s="92">
        <v>26545</v>
      </c>
      <c r="G255" s="92"/>
      <c r="H255" s="92">
        <f>F255+G255</f>
        <v>26545</v>
      </c>
    </row>
    <row r="256" spans="1:13" ht="15" customHeight="1" x14ac:dyDescent="0.2">
      <c r="A256" s="272" t="s">
        <v>197</v>
      </c>
      <c r="B256" s="273"/>
      <c r="C256" s="273"/>
      <c r="D256" s="273"/>
      <c r="E256" s="273"/>
      <c r="F256" s="44">
        <f>F260</f>
        <v>2655</v>
      </c>
      <c r="G256" s="22">
        <f>G260</f>
        <v>0</v>
      </c>
      <c r="H256" s="22">
        <f>H260</f>
        <v>2655</v>
      </c>
    </row>
    <row r="257" spans="1:13" s="72" customFormat="1" ht="15" customHeight="1" x14ac:dyDescent="0.2">
      <c r="A257" s="237" t="s">
        <v>127</v>
      </c>
      <c r="B257" s="238"/>
      <c r="C257" s="238"/>
      <c r="D257" s="238"/>
      <c r="E257" s="238"/>
      <c r="F257" s="77">
        <f t="shared" ref="F257:H257" si="78">F256</f>
        <v>2655</v>
      </c>
      <c r="G257" s="76">
        <f t="shared" si="78"/>
        <v>0</v>
      </c>
      <c r="H257" s="76">
        <f t="shared" si="78"/>
        <v>2655</v>
      </c>
      <c r="L257" s="73"/>
      <c r="M257" s="73"/>
    </row>
    <row r="258" spans="1:13" ht="15" customHeight="1" x14ac:dyDescent="0.2">
      <c r="A258" s="270" t="s">
        <v>69</v>
      </c>
      <c r="B258" s="271"/>
      <c r="C258" s="271"/>
      <c r="D258" s="271"/>
      <c r="E258" s="271"/>
      <c r="F258" s="120">
        <f>F256</f>
        <v>2655</v>
      </c>
      <c r="G258" s="115"/>
      <c r="H258" s="115">
        <v>2655</v>
      </c>
    </row>
    <row r="259" spans="1:13" ht="15" customHeight="1" x14ac:dyDescent="0.2">
      <c r="A259" s="270" t="s">
        <v>13</v>
      </c>
      <c r="B259" s="271"/>
      <c r="C259" s="271"/>
      <c r="D259" s="271"/>
      <c r="E259" s="271"/>
      <c r="F259" s="120"/>
      <c r="G259" s="115"/>
      <c r="H259" s="115"/>
    </row>
    <row r="260" spans="1:13" x14ac:dyDescent="0.2">
      <c r="A260" s="16">
        <v>3</v>
      </c>
      <c r="B260" s="16"/>
      <c r="C260" s="266" t="s">
        <v>4</v>
      </c>
      <c r="D260" s="267"/>
      <c r="E260" s="267"/>
      <c r="F260" s="31">
        <f>F261</f>
        <v>2655</v>
      </c>
      <c r="G260" s="9">
        <f>G261</f>
        <v>0</v>
      </c>
      <c r="H260" s="9">
        <f>H261</f>
        <v>2655</v>
      </c>
    </row>
    <row r="261" spans="1:13" ht="15.75" customHeight="1" x14ac:dyDescent="0.2">
      <c r="A261" s="17"/>
      <c r="B261" s="17">
        <v>32</v>
      </c>
      <c r="C261" s="262" t="s">
        <v>6</v>
      </c>
      <c r="D261" s="263"/>
      <c r="E261" s="263"/>
      <c r="F261" s="21">
        <v>2655</v>
      </c>
      <c r="G261" s="11"/>
      <c r="H261" s="11">
        <f>F261+G261</f>
        <v>2655</v>
      </c>
    </row>
    <row r="262" spans="1:13" ht="15" customHeight="1" x14ac:dyDescent="0.2">
      <c r="A262" s="272" t="s">
        <v>280</v>
      </c>
      <c r="B262" s="273"/>
      <c r="C262" s="273"/>
      <c r="D262" s="273"/>
      <c r="E262" s="273"/>
      <c r="F262" s="44">
        <f>F266</f>
        <v>0</v>
      </c>
      <c r="G262" s="22">
        <f>G266</f>
        <v>3000</v>
      </c>
      <c r="H262" s="22">
        <f>H266</f>
        <v>3000</v>
      </c>
    </row>
    <row r="263" spans="1:13" s="72" customFormat="1" ht="15" customHeight="1" x14ac:dyDescent="0.2">
      <c r="A263" s="237" t="s">
        <v>127</v>
      </c>
      <c r="B263" s="238"/>
      <c r="C263" s="238"/>
      <c r="D263" s="238"/>
      <c r="E263" s="238"/>
      <c r="F263" s="77">
        <f t="shared" ref="F263:H263" si="79">F262</f>
        <v>0</v>
      </c>
      <c r="G263" s="76">
        <f t="shared" si="79"/>
        <v>3000</v>
      </c>
      <c r="H263" s="76">
        <f t="shared" si="79"/>
        <v>3000</v>
      </c>
      <c r="L263" s="73"/>
      <c r="M263" s="73"/>
    </row>
    <row r="264" spans="1:13" ht="15" customHeight="1" x14ac:dyDescent="0.2">
      <c r="A264" s="270" t="s">
        <v>69</v>
      </c>
      <c r="B264" s="271"/>
      <c r="C264" s="271"/>
      <c r="D264" s="271"/>
      <c r="E264" s="271"/>
      <c r="F264" s="120">
        <f>F262</f>
        <v>0</v>
      </c>
      <c r="G264" s="115"/>
      <c r="H264" s="115">
        <v>3000</v>
      </c>
    </row>
    <row r="265" spans="1:13" ht="15" customHeight="1" x14ac:dyDescent="0.2">
      <c r="A265" s="270" t="s">
        <v>13</v>
      </c>
      <c r="B265" s="271"/>
      <c r="C265" s="271"/>
      <c r="D265" s="271"/>
      <c r="E265" s="271"/>
      <c r="F265" s="120"/>
      <c r="G265" s="115"/>
      <c r="H265" s="115"/>
    </row>
    <row r="266" spans="1:13" x14ac:dyDescent="0.2">
      <c r="A266" s="16">
        <v>3</v>
      </c>
      <c r="B266" s="16"/>
      <c r="C266" s="266" t="s">
        <v>4</v>
      </c>
      <c r="D266" s="267"/>
      <c r="E266" s="267"/>
      <c r="F266" s="31">
        <f>F267</f>
        <v>0</v>
      </c>
      <c r="G266" s="9">
        <f>G267</f>
        <v>3000</v>
      </c>
      <c r="H266" s="9">
        <f>H267</f>
        <v>3000</v>
      </c>
    </row>
    <row r="267" spans="1:13" ht="15.75" customHeight="1" x14ac:dyDescent="0.2">
      <c r="A267" s="17"/>
      <c r="B267" s="17">
        <v>32</v>
      </c>
      <c r="C267" s="262" t="s">
        <v>6</v>
      </c>
      <c r="D267" s="263"/>
      <c r="E267" s="263"/>
      <c r="F267" s="21"/>
      <c r="G267" s="11">
        <v>3000</v>
      </c>
      <c r="H267" s="11">
        <f>F267+G267</f>
        <v>3000</v>
      </c>
    </row>
    <row r="268" spans="1:13" ht="31.5" customHeight="1" x14ac:dyDescent="0.2">
      <c r="A268" s="287" t="s">
        <v>107</v>
      </c>
      <c r="B268" s="288"/>
      <c r="C268" s="288"/>
      <c r="D268" s="288"/>
      <c r="E268" s="288"/>
      <c r="F268" s="59">
        <f>F269+F282+F291+F297+F305+F314+F322+F277+F330</f>
        <v>773080</v>
      </c>
      <c r="G268" s="59">
        <f t="shared" ref="G268:H268" si="80">G269+G282+G291+G297+G305+G314+G322+G277+G330</f>
        <v>128455</v>
      </c>
      <c r="H268" s="59">
        <f t="shared" si="80"/>
        <v>901535</v>
      </c>
    </row>
    <row r="269" spans="1:13" ht="30" customHeight="1" x14ac:dyDescent="0.2">
      <c r="A269" s="272" t="s">
        <v>199</v>
      </c>
      <c r="B269" s="273"/>
      <c r="C269" s="273"/>
      <c r="D269" s="273"/>
      <c r="E269" s="273"/>
      <c r="F269" s="22">
        <f>F275+F273</f>
        <v>29200</v>
      </c>
      <c r="G269" s="22">
        <f>G273</f>
        <v>0</v>
      </c>
      <c r="H269" s="22">
        <f>H273+H275</f>
        <v>29200</v>
      </c>
    </row>
    <row r="270" spans="1:13" s="72" customFormat="1" ht="42.75" customHeight="1" x14ac:dyDescent="0.2">
      <c r="A270" s="237" t="s">
        <v>126</v>
      </c>
      <c r="B270" s="238"/>
      <c r="C270" s="238"/>
      <c r="D270" s="238"/>
      <c r="E270" s="238"/>
      <c r="F270" s="76">
        <f t="shared" ref="F270:H270" si="81">F269</f>
        <v>29200</v>
      </c>
      <c r="G270" s="76">
        <f t="shared" si="81"/>
        <v>0</v>
      </c>
      <c r="H270" s="76">
        <f t="shared" si="81"/>
        <v>29200</v>
      </c>
      <c r="L270" s="73"/>
      <c r="M270" s="73"/>
    </row>
    <row r="271" spans="1:13" x14ac:dyDescent="0.2">
      <c r="A271" s="239" t="s">
        <v>57</v>
      </c>
      <c r="B271" s="240"/>
      <c r="C271" s="240"/>
      <c r="D271" s="240"/>
      <c r="E271" s="240"/>
      <c r="F271" s="115">
        <v>2655</v>
      </c>
      <c r="G271" s="115"/>
      <c r="H271" s="115">
        <v>2655</v>
      </c>
    </row>
    <row r="272" spans="1:13" ht="15" customHeight="1" x14ac:dyDescent="0.2">
      <c r="A272" s="270" t="s">
        <v>69</v>
      </c>
      <c r="B272" s="271"/>
      <c r="C272" s="271"/>
      <c r="D272" s="271"/>
      <c r="E272" s="271"/>
      <c r="F272" s="115">
        <f>F269-F271</f>
        <v>26545</v>
      </c>
      <c r="G272" s="115"/>
      <c r="H272" s="115">
        <v>26545</v>
      </c>
    </row>
    <row r="273" spans="1:13" x14ac:dyDescent="0.2">
      <c r="A273" s="16">
        <v>3</v>
      </c>
      <c r="B273" s="16"/>
      <c r="C273" s="241" t="s">
        <v>4</v>
      </c>
      <c r="D273" s="242"/>
      <c r="E273" s="242"/>
      <c r="F273" s="9">
        <f>F274</f>
        <v>2655</v>
      </c>
      <c r="G273" s="9">
        <f>G274</f>
        <v>0</v>
      </c>
      <c r="H273" s="9">
        <f>H274</f>
        <v>2655</v>
      </c>
    </row>
    <row r="274" spans="1:13" x14ac:dyDescent="0.2">
      <c r="A274" s="17"/>
      <c r="B274" s="17">
        <v>32</v>
      </c>
      <c r="C274" s="243" t="s">
        <v>6</v>
      </c>
      <c r="D274" s="244"/>
      <c r="E274" s="244"/>
      <c r="F274" s="11">
        <v>2655</v>
      </c>
      <c r="G274" s="11"/>
      <c r="H274" s="11">
        <f>F274+G274</f>
        <v>2655</v>
      </c>
    </row>
    <row r="275" spans="1:13" x14ac:dyDescent="0.2">
      <c r="A275" s="16">
        <v>4</v>
      </c>
      <c r="B275" s="16"/>
      <c r="C275" s="241" t="s">
        <v>54</v>
      </c>
      <c r="D275" s="242"/>
      <c r="E275" s="242"/>
      <c r="F275" s="9">
        <f>F276</f>
        <v>26545</v>
      </c>
      <c r="G275" s="9"/>
      <c r="H275" s="9">
        <f>H276</f>
        <v>26545</v>
      </c>
    </row>
    <row r="276" spans="1:13" ht="30" customHeight="1" x14ac:dyDescent="0.2">
      <c r="A276" s="17"/>
      <c r="B276" s="17">
        <v>42</v>
      </c>
      <c r="C276" s="324" t="s">
        <v>20</v>
      </c>
      <c r="D276" s="325"/>
      <c r="E276" s="325"/>
      <c r="F276" s="11">
        <v>26545</v>
      </c>
      <c r="G276" s="11"/>
      <c r="H276" s="11">
        <f>F276+G276</f>
        <v>26545</v>
      </c>
    </row>
    <row r="277" spans="1:13" ht="32.25" customHeight="1" x14ac:dyDescent="0.2">
      <c r="A277" s="235" t="s">
        <v>198</v>
      </c>
      <c r="B277" s="236"/>
      <c r="C277" s="236"/>
      <c r="D277" s="236"/>
      <c r="E277" s="236"/>
      <c r="F277" s="15">
        <f>F280</f>
        <v>6636</v>
      </c>
      <c r="G277" s="46">
        <f t="shared" ref="G277:H277" si="82">G280</f>
        <v>0</v>
      </c>
      <c r="H277" s="46">
        <f t="shared" si="82"/>
        <v>6636</v>
      </c>
    </row>
    <row r="278" spans="1:13" s="72" customFormat="1" ht="16.5" customHeight="1" x14ac:dyDescent="0.2">
      <c r="A278" s="237" t="s">
        <v>127</v>
      </c>
      <c r="B278" s="238"/>
      <c r="C278" s="238"/>
      <c r="D278" s="238"/>
      <c r="E278" s="238"/>
      <c r="F278" s="76">
        <f t="shared" ref="F278:H278" si="83">F277</f>
        <v>6636</v>
      </c>
      <c r="G278" s="76">
        <f t="shared" si="83"/>
        <v>0</v>
      </c>
      <c r="H278" s="76">
        <f t="shared" si="83"/>
        <v>6636</v>
      </c>
      <c r="L278" s="73"/>
      <c r="M278" s="73"/>
    </row>
    <row r="279" spans="1:13" x14ac:dyDescent="0.2">
      <c r="A279" s="239" t="s">
        <v>13</v>
      </c>
      <c r="B279" s="240"/>
      <c r="C279" s="240"/>
      <c r="D279" s="240"/>
      <c r="E279" s="240"/>
      <c r="F279" s="115">
        <f>F277</f>
        <v>6636</v>
      </c>
      <c r="G279" s="115"/>
      <c r="H279" s="115">
        <v>6636</v>
      </c>
    </row>
    <row r="280" spans="1:13" x14ac:dyDescent="0.2">
      <c r="A280" s="16">
        <v>4</v>
      </c>
      <c r="B280" s="16"/>
      <c r="C280" s="241" t="s">
        <v>54</v>
      </c>
      <c r="D280" s="242"/>
      <c r="E280" s="242"/>
      <c r="F280" s="9">
        <f>F281</f>
        <v>6636</v>
      </c>
      <c r="G280" s="9">
        <f t="shared" ref="G280:H280" si="84">G281</f>
        <v>0</v>
      </c>
      <c r="H280" s="9">
        <f t="shared" si="84"/>
        <v>6636</v>
      </c>
    </row>
    <row r="281" spans="1:13" ht="15.75" customHeight="1" x14ac:dyDescent="0.2">
      <c r="A281" s="17"/>
      <c r="B281" s="17">
        <v>42</v>
      </c>
      <c r="C281" s="262" t="s">
        <v>20</v>
      </c>
      <c r="D281" s="263"/>
      <c r="E281" s="263"/>
      <c r="F281" s="11">
        <v>6636</v>
      </c>
      <c r="G281" s="47"/>
      <c r="H281" s="47">
        <f>F281+G281</f>
        <v>6636</v>
      </c>
    </row>
    <row r="282" spans="1:13" ht="18" customHeight="1" x14ac:dyDescent="0.2">
      <c r="A282" s="272" t="s">
        <v>200</v>
      </c>
      <c r="B282" s="273"/>
      <c r="C282" s="273"/>
      <c r="D282" s="273"/>
      <c r="E282" s="273"/>
      <c r="F282" s="22">
        <f>F287+F289</f>
        <v>14599</v>
      </c>
      <c r="G282" s="22">
        <f>G287</f>
        <v>0</v>
      </c>
      <c r="H282" s="22">
        <f>H287+H289</f>
        <v>14599</v>
      </c>
    </row>
    <row r="283" spans="1:13" s="72" customFormat="1" ht="15" customHeight="1" x14ac:dyDescent="0.2">
      <c r="A283" s="237" t="s">
        <v>127</v>
      </c>
      <c r="B283" s="238"/>
      <c r="C283" s="238"/>
      <c r="D283" s="238"/>
      <c r="E283" s="238"/>
      <c r="F283" s="76">
        <f>F282</f>
        <v>14599</v>
      </c>
      <c r="G283" s="76"/>
      <c r="H283" s="76">
        <v>14599</v>
      </c>
      <c r="L283" s="73"/>
      <c r="M283" s="73"/>
    </row>
    <row r="284" spans="1:13" ht="15" customHeight="1" x14ac:dyDescent="0.2">
      <c r="A284" s="270" t="s">
        <v>13</v>
      </c>
      <c r="B284" s="271"/>
      <c r="C284" s="271"/>
      <c r="D284" s="271"/>
      <c r="E284" s="271"/>
      <c r="F284" s="115">
        <v>1327</v>
      </c>
      <c r="G284" s="115"/>
      <c r="H284" s="115">
        <v>1327</v>
      </c>
    </row>
    <row r="285" spans="1:13" ht="15" customHeight="1" x14ac:dyDescent="0.2">
      <c r="A285" s="270" t="s">
        <v>78</v>
      </c>
      <c r="B285" s="271"/>
      <c r="C285" s="271"/>
      <c r="D285" s="271"/>
      <c r="E285" s="271"/>
      <c r="F285" s="115"/>
      <c r="G285" s="115"/>
      <c r="H285" s="115"/>
    </row>
    <row r="286" spans="1:13" ht="15" customHeight="1" x14ac:dyDescent="0.2">
      <c r="A286" s="270" t="s">
        <v>69</v>
      </c>
      <c r="B286" s="271"/>
      <c r="C286" s="271"/>
      <c r="D286" s="271"/>
      <c r="E286" s="271"/>
      <c r="F286" s="115">
        <f>F282-F284</f>
        <v>13272</v>
      </c>
      <c r="G286" s="115"/>
      <c r="H286" s="115">
        <v>13272</v>
      </c>
    </row>
    <row r="287" spans="1:13" x14ac:dyDescent="0.2">
      <c r="A287" s="19">
        <v>3</v>
      </c>
      <c r="B287" s="19"/>
      <c r="C287" s="266" t="s">
        <v>4</v>
      </c>
      <c r="D287" s="267"/>
      <c r="E287" s="267"/>
      <c r="F287" s="9">
        <f>F288</f>
        <v>1327</v>
      </c>
      <c r="G287" s="9">
        <f>G288</f>
        <v>0</v>
      </c>
      <c r="H287" s="9">
        <f>H288</f>
        <v>1327</v>
      </c>
    </row>
    <row r="288" spans="1:13" x14ac:dyDescent="0.2">
      <c r="A288" s="17"/>
      <c r="B288" s="17">
        <v>32</v>
      </c>
      <c r="C288" s="262" t="s">
        <v>6</v>
      </c>
      <c r="D288" s="263"/>
      <c r="E288" s="263"/>
      <c r="F288" s="11">
        <v>1327</v>
      </c>
      <c r="G288" s="11"/>
      <c r="H288" s="11">
        <f>F288+G288</f>
        <v>1327</v>
      </c>
    </row>
    <row r="289" spans="1:13" ht="27" customHeight="1" x14ac:dyDescent="0.2">
      <c r="A289" s="16">
        <v>4</v>
      </c>
      <c r="B289" s="16"/>
      <c r="C289" s="266" t="s">
        <v>56</v>
      </c>
      <c r="D289" s="267"/>
      <c r="E289" s="267"/>
      <c r="F289" s="9">
        <f>F290</f>
        <v>13272</v>
      </c>
      <c r="G289" s="9"/>
      <c r="H289" s="9">
        <f>H290</f>
        <v>13272</v>
      </c>
    </row>
    <row r="290" spans="1:13" ht="33" customHeight="1" x14ac:dyDescent="0.2">
      <c r="A290" s="16"/>
      <c r="B290" s="17">
        <v>42</v>
      </c>
      <c r="C290" s="262" t="s">
        <v>20</v>
      </c>
      <c r="D290" s="263"/>
      <c r="E290" s="263"/>
      <c r="F290" s="11">
        <v>13272</v>
      </c>
      <c r="G290" s="11"/>
      <c r="H290" s="11">
        <f>F290+G290</f>
        <v>13272</v>
      </c>
    </row>
    <row r="291" spans="1:13" ht="22.5" customHeight="1" x14ac:dyDescent="0.2">
      <c r="A291" s="299" t="s">
        <v>201</v>
      </c>
      <c r="B291" s="300"/>
      <c r="C291" s="300"/>
      <c r="D291" s="300"/>
      <c r="E291" s="300"/>
      <c r="F291" s="22">
        <f>F295</f>
        <v>9290</v>
      </c>
      <c r="G291" s="22">
        <f t="shared" ref="G291:H291" si="85">G295</f>
        <v>0</v>
      </c>
      <c r="H291" s="22">
        <f t="shared" si="85"/>
        <v>9290</v>
      </c>
    </row>
    <row r="292" spans="1:13" s="72" customFormat="1" ht="26.25" customHeight="1" x14ac:dyDescent="0.2">
      <c r="A292" s="237" t="s">
        <v>126</v>
      </c>
      <c r="B292" s="238"/>
      <c r="C292" s="238"/>
      <c r="D292" s="238"/>
      <c r="E292" s="238"/>
      <c r="F292" s="76">
        <f>F291</f>
        <v>9290</v>
      </c>
      <c r="G292" s="76"/>
      <c r="H292" s="76">
        <v>9290</v>
      </c>
      <c r="L292" s="73"/>
      <c r="M292" s="73"/>
    </row>
    <row r="293" spans="1:13" x14ac:dyDescent="0.2">
      <c r="A293" s="239" t="s">
        <v>57</v>
      </c>
      <c r="B293" s="240"/>
      <c r="C293" s="240"/>
      <c r="D293" s="240"/>
      <c r="E293" s="240"/>
      <c r="F293" s="115">
        <v>0</v>
      </c>
      <c r="G293" s="115"/>
      <c r="H293" s="115"/>
    </row>
    <row r="294" spans="1:13" ht="15" customHeight="1" x14ac:dyDescent="0.2">
      <c r="A294" s="270" t="s">
        <v>69</v>
      </c>
      <c r="B294" s="271"/>
      <c r="C294" s="271"/>
      <c r="D294" s="271"/>
      <c r="E294" s="271"/>
      <c r="F294" s="115">
        <f>F291-F293</f>
        <v>9290</v>
      </c>
      <c r="G294" s="115"/>
      <c r="H294" s="115">
        <v>9290</v>
      </c>
    </row>
    <row r="295" spans="1:13" x14ac:dyDescent="0.2">
      <c r="A295" s="16">
        <v>4</v>
      </c>
      <c r="B295" s="16"/>
      <c r="C295" s="241" t="s">
        <v>54</v>
      </c>
      <c r="D295" s="242"/>
      <c r="E295" s="242"/>
      <c r="F295" s="9">
        <f>F296</f>
        <v>9290</v>
      </c>
      <c r="G295" s="9"/>
      <c r="H295" s="9">
        <f>H296</f>
        <v>9290</v>
      </c>
    </row>
    <row r="296" spans="1:13" ht="24.75" customHeight="1" x14ac:dyDescent="0.2">
      <c r="A296" s="17"/>
      <c r="B296" s="17">
        <v>42</v>
      </c>
      <c r="C296" s="324" t="s">
        <v>20</v>
      </c>
      <c r="D296" s="325"/>
      <c r="E296" s="325"/>
      <c r="F296" s="11">
        <v>9290</v>
      </c>
      <c r="G296" s="11"/>
      <c r="H296" s="11">
        <f>F296+G296</f>
        <v>9290</v>
      </c>
    </row>
    <row r="297" spans="1:13" ht="18.75" customHeight="1" x14ac:dyDescent="0.2">
      <c r="A297" s="299" t="s">
        <v>202</v>
      </c>
      <c r="B297" s="300"/>
      <c r="C297" s="300"/>
      <c r="D297" s="300"/>
      <c r="E297" s="300"/>
      <c r="F297" s="22">
        <f>F303+F301</f>
        <v>14600</v>
      </c>
      <c r="G297" s="22">
        <f>G301+G303</f>
        <v>0</v>
      </c>
      <c r="H297" s="22">
        <f>H301+H303</f>
        <v>14600</v>
      </c>
    </row>
    <row r="298" spans="1:13" s="72" customFormat="1" ht="15" customHeight="1" x14ac:dyDescent="0.2">
      <c r="A298" s="237" t="s">
        <v>127</v>
      </c>
      <c r="B298" s="238"/>
      <c r="C298" s="238"/>
      <c r="D298" s="238"/>
      <c r="E298" s="238"/>
      <c r="F298" s="76">
        <f>F297</f>
        <v>14600</v>
      </c>
      <c r="G298" s="76">
        <f>G297</f>
        <v>0</v>
      </c>
      <c r="H298" s="76">
        <v>14600</v>
      </c>
      <c r="L298" s="73"/>
      <c r="M298" s="73"/>
    </row>
    <row r="299" spans="1:13" x14ac:dyDescent="0.2">
      <c r="A299" s="239" t="s">
        <v>57</v>
      </c>
      <c r="B299" s="240"/>
      <c r="C299" s="240"/>
      <c r="D299" s="240"/>
      <c r="E299" s="240"/>
      <c r="F299" s="115">
        <v>1327</v>
      </c>
      <c r="G299" s="115"/>
      <c r="H299" s="115">
        <v>1327</v>
      </c>
    </row>
    <row r="300" spans="1:13" ht="15" customHeight="1" x14ac:dyDescent="0.2">
      <c r="A300" s="270" t="s">
        <v>69</v>
      </c>
      <c r="B300" s="271"/>
      <c r="C300" s="271"/>
      <c r="D300" s="271"/>
      <c r="E300" s="271"/>
      <c r="F300" s="115">
        <f>F297-F299</f>
        <v>13273</v>
      </c>
      <c r="G300" s="115"/>
      <c r="H300" s="115">
        <v>13273</v>
      </c>
    </row>
    <row r="301" spans="1:13" x14ac:dyDescent="0.2">
      <c r="A301" s="16">
        <v>3</v>
      </c>
      <c r="B301" s="16"/>
      <c r="C301" s="241" t="s">
        <v>4</v>
      </c>
      <c r="D301" s="242"/>
      <c r="E301" s="242"/>
      <c r="F301" s="9">
        <f>F302</f>
        <v>1327</v>
      </c>
      <c r="G301" s="9">
        <f>G302</f>
        <v>0</v>
      </c>
      <c r="H301" s="9">
        <f>H302</f>
        <v>1327</v>
      </c>
    </row>
    <row r="302" spans="1:13" x14ac:dyDescent="0.2">
      <c r="A302" s="17"/>
      <c r="B302" s="17">
        <v>32</v>
      </c>
      <c r="C302" s="243" t="s">
        <v>6</v>
      </c>
      <c r="D302" s="244"/>
      <c r="E302" s="244"/>
      <c r="F302" s="11">
        <v>1327</v>
      </c>
      <c r="G302" s="11"/>
      <c r="H302" s="11">
        <f>F302+G302</f>
        <v>1327</v>
      </c>
    </row>
    <row r="303" spans="1:13" x14ac:dyDescent="0.2">
      <c r="A303" s="16">
        <v>4</v>
      </c>
      <c r="B303" s="16"/>
      <c r="C303" s="241" t="s">
        <v>54</v>
      </c>
      <c r="D303" s="242"/>
      <c r="E303" s="242"/>
      <c r="F303" s="9">
        <f>F304</f>
        <v>13273</v>
      </c>
      <c r="G303" s="9">
        <f>G304</f>
        <v>0</v>
      </c>
      <c r="H303" s="9">
        <f>H304</f>
        <v>13273</v>
      </c>
    </row>
    <row r="304" spans="1:13" ht="27" customHeight="1" x14ac:dyDescent="0.2">
      <c r="A304" s="17"/>
      <c r="B304" s="17">
        <v>42</v>
      </c>
      <c r="C304" s="324" t="s">
        <v>20</v>
      </c>
      <c r="D304" s="325"/>
      <c r="E304" s="325"/>
      <c r="F304" s="11">
        <v>13273</v>
      </c>
      <c r="G304" s="11"/>
      <c r="H304" s="11">
        <f>F304+G304</f>
        <v>13273</v>
      </c>
    </row>
    <row r="305" spans="1:13" ht="16.5" customHeight="1" x14ac:dyDescent="0.2">
      <c r="A305" s="299" t="s">
        <v>223</v>
      </c>
      <c r="B305" s="300"/>
      <c r="C305" s="300"/>
      <c r="D305" s="300"/>
      <c r="E305" s="300"/>
      <c r="F305" s="22">
        <f>F310+F312</f>
        <v>506307</v>
      </c>
      <c r="G305" s="22">
        <f t="shared" ref="G305:H305" si="86">G310+G312</f>
        <v>0</v>
      </c>
      <c r="H305" s="22">
        <f t="shared" si="86"/>
        <v>506307</v>
      </c>
    </row>
    <row r="306" spans="1:13" s="72" customFormat="1" ht="18" customHeight="1" x14ac:dyDescent="0.2">
      <c r="A306" s="237" t="s">
        <v>125</v>
      </c>
      <c r="B306" s="238"/>
      <c r="C306" s="238"/>
      <c r="D306" s="238"/>
      <c r="E306" s="238"/>
      <c r="F306" s="76">
        <f t="shared" ref="F306:H306" si="87">F305</f>
        <v>506307</v>
      </c>
      <c r="G306" s="76">
        <f t="shared" si="87"/>
        <v>0</v>
      </c>
      <c r="H306" s="76">
        <f t="shared" si="87"/>
        <v>506307</v>
      </c>
      <c r="L306" s="73"/>
      <c r="M306" s="73"/>
    </row>
    <row r="307" spans="1:13" x14ac:dyDescent="0.2">
      <c r="A307" s="239" t="s">
        <v>57</v>
      </c>
      <c r="B307" s="240"/>
      <c r="C307" s="240"/>
      <c r="D307" s="240"/>
      <c r="E307" s="240"/>
      <c r="F307" s="115">
        <f>F305-F308-F309</f>
        <v>439744</v>
      </c>
      <c r="G307" s="115"/>
      <c r="H307" s="115">
        <v>439744</v>
      </c>
    </row>
    <row r="308" spans="1:13" x14ac:dyDescent="0.2">
      <c r="A308" s="239" t="s">
        <v>78</v>
      </c>
      <c r="B308" s="240"/>
      <c r="C308" s="240"/>
      <c r="D308" s="240"/>
      <c r="E308" s="240"/>
      <c r="F308" s="115">
        <v>14005</v>
      </c>
      <c r="G308" s="115"/>
      <c r="H308" s="115">
        <v>14005</v>
      </c>
    </row>
    <row r="309" spans="1:13" x14ac:dyDescent="0.2">
      <c r="A309" s="239" t="s">
        <v>69</v>
      </c>
      <c r="B309" s="240"/>
      <c r="C309" s="240"/>
      <c r="D309" s="240"/>
      <c r="E309" s="240"/>
      <c r="F309" s="115">
        <v>52558</v>
      </c>
      <c r="G309" s="115"/>
      <c r="H309" s="115">
        <v>52558</v>
      </c>
    </row>
    <row r="310" spans="1:13" ht="16.5" customHeight="1" x14ac:dyDescent="0.2">
      <c r="A310" s="16">
        <v>4</v>
      </c>
      <c r="B310" s="16"/>
      <c r="C310" s="266" t="s">
        <v>19</v>
      </c>
      <c r="D310" s="267"/>
      <c r="E310" s="267"/>
      <c r="F310" s="9">
        <f>F311</f>
        <v>499804</v>
      </c>
      <c r="G310" s="9">
        <f>G311</f>
        <v>0</v>
      </c>
      <c r="H310" s="9">
        <f t="shared" ref="H310" si="88">H311</f>
        <v>499804</v>
      </c>
    </row>
    <row r="311" spans="1:13" x14ac:dyDescent="0.2">
      <c r="A311" s="17"/>
      <c r="B311" s="17">
        <v>42</v>
      </c>
      <c r="C311" s="243" t="s">
        <v>20</v>
      </c>
      <c r="D311" s="244"/>
      <c r="E311" s="244"/>
      <c r="F311" s="21">
        <v>499804</v>
      </c>
      <c r="G311" s="11"/>
      <c r="H311" s="11">
        <f>F311+G311</f>
        <v>499804</v>
      </c>
    </row>
    <row r="312" spans="1:13" x14ac:dyDescent="0.2">
      <c r="A312" s="16">
        <v>3</v>
      </c>
      <c r="B312" s="16"/>
      <c r="C312" s="266" t="s">
        <v>4</v>
      </c>
      <c r="D312" s="267"/>
      <c r="E312" s="267"/>
      <c r="F312" s="31">
        <f>F313</f>
        <v>6503</v>
      </c>
      <c r="G312" s="9">
        <f>G313</f>
        <v>0</v>
      </c>
      <c r="H312" s="9">
        <f>H313</f>
        <v>6503</v>
      </c>
    </row>
    <row r="313" spans="1:13" x14ac:dyDescent="0.2">
      <c r="A313" s="17"/>
      <c r="B313" s="17">
        <v>32</v>
      </c>
      <c r="C313" s="262" t="s">
        <v>6</v>
      </c>
      <c r="D313" s="263"/>
      <c r="E313" s="263"/>
      <c r="F313" s="21">
        <v>6503</v>
      </c>
      <c r="G313" s="11"/>
      <c r="H313" s="11">
        <f>F313+G313</f>
        <v>6503</v>
      </c>
    </row>
    <row r="314" spans="1:13" ht="22.5" customHeight="1" x14ac:dyDescent="0.2">
      <c r="A314" s="299" t="s">
        <v>203</v>
      </c>
      <c r="B314" s="300"/>
      <c r="C314" s="300"/>
      <c r="D314" s="300"/>
      <c r="E314" s="300"/>
      <c r="F314" s="22">
        <f>F318+F320</f>
        <v>163248</v>
      </c>
      <c r="G314" s="22">
        <f>G318+G320</f>
        <v>0</v>
      </c>
      <c r="H314" s="22">
        <f>H318+H320</f>
        <v>163248</v>
      </c>
    </row>
    <row r="315" spans="1:13" s="72" customFormat="1" ht="30" customHeight="1" x14ac:dyDescent="0.2">
      <c r="A315" s="237" t="s">
        <v>131</v>
      </c>
      <c r="B315" s="238"/>
      <c r="C315" s="238"/>
      <c r="D315" s="238"/>
      <c r="E315" s="238"/>
      <c r="F315" s="76">
        <f t="shared" ref="F315:H315" si="89">F314</f>
        <v>163248</v>
      </c>
      <c r="G315" s="76">
        <f t="shared" si="89"/>
        <v>0</v>
      </c>
      <c r="H315" s="76">
        <f t="shared" si="89"/>
        <v>163248</v>
      </c>
      <c r="L315" s="73"/>
      <c r="M315" s="73"/>
    </row>
    <row r="316" spans="1:13" x14ac:dyDescent="0.2">
      <c r="A316" s="239" t="s">
        <v>13</v>
      </c>
      <c r="B316" s="240"/>
      <c r="C316" s="240"/>
      <c r="D316" s="240"/>
      <c r="E316" s="240"/>
      <c r="F316" s="115">
        <v>58213</v>
      </c>
      <c r="G316" s="115"/>
      <c r="H316" s="115">
        <v>58213</v>
      </c>
    </row>
    <row r="317" spans="1:13" x14ac:dyDescent="0.2">
      <c r="A317" s="239" t="s">
        <v>69</v>
      </c>
      <c r="B317" s="240"/>
      <c r="C317" s="240"/>
      <c r="D317" s="240"/>
      <c r="E317" s="240"/>
      <c r="F317" s="115">
        <f>F314-F316</f>
        <v>105035</v>
      </c>
      <c r="G317" s="116"/>
      <c r="H317" s="115">
        <v>105035</v>
      </c>
    </row>
    <row r="318" spans="1:13" x14ac:dyDescent="0.2">
      <c r="A318" s="16">
        <v>3</v>
      </c>
      <c r="B318" s="16"/>
      <c r="C318" s="241" t="s">
        <v>4</v>
      </c>
      <c r="D318" s="242"/>
      <c r="E318" s="242"/>
      <c r="F318" s="9">
        <f>F319</f>
        <v>3981</v>
      </c>
      <c r="G318" s="9">
        <f t="shared" ref="G318" si="90">G319</f>
        <v>0</v>
      </c>
      <c r="H318" s="9">
        <f>H319</f>
        <v>3981</v>
      </c>
    </row>
    <row r="319" spans="1:13" x14ac:dyDescent="0.2">
      <c r="A319" s="17"/>
      <c r="B319" s="17">
        <v>32</v>
      </c>
      <c r="C319" s="243" t="s">
        <v>6</v>
      </c>
      <c r="D319" s="244"/>
      <c r="E319" s="244"/>
      <c r="F319" s="11">
        <v>3981</v>
      </c>
      <c r="G319" s="11"/>
      <c r="H319" s="11">
        <f>F319+G319</f>
        <v>3981</v>
      </c>
    </row>
    <row r="320" spans="1:13" x14ac:dyDescent="0.2">
      <c r="A320" s="16">
        <v>4</v>
      </c>
      <c r="B320" s="16"/>
      <c r="C320" s="241" t="s">
        <v>54</v>
      </c>
      <c r="D320" s="242"/>
      <c r="E320" s="242"/>
      <c r="F320" s="9">
        <f>F321</f>
        <v>159267</v>
      </c>
      <c r="G320" s="9">
        <f t="shared" ref="G320" si="91">G321</f>
        <v>0</v>
      </c>
      <c r="H320" s="9">
        <f>H321</f>
        <v>159267</v>
      </c>
    </row>
    <row r="321" spans="1:13" ht="24.75" customHeight="1" x14ac:dyDescent="0.2">
      <c r="A321" s="17"/>
      <c r="B321" s="17">
        <v>42</v>
      </c>
      <c r="C321" s="262" t="s">
        <v>20</v>
      </c>
      <c r="D321" s="263"/>
      <c r="E321" s="263"/>
      <c r="F321" s="11">
        <v>159267</v>
      </c>
      <c r="G321" s="11"/>
      <c r="H321" s="11">
        <f>F321+G321</f>
        <v>159267</v>
      </c>
    </row>
    <row r="322" spans="1:13" ht="21" customHeight="1" x14ac:dyDescent="0.2">
      <c r="A322" s="272" t="s">
        <v>226</v>
      </c>
      <c r="B322" s="273"/>
      <c r="C322" s="273"/>
      <c r="D322" s="273"/>
      <c r="E322" s="273"/>
      <c r="F322" s="22">
        <f>F326+F328</f>
        <v>29200</v>
      </c>
      <c r="G322" s="22">
        <f>G326+G328</f>
        <v>12455</v>
      </c>
      <c r="H322" s="22">
        <f>H326+H328</f>
        <v>41655</v>
      </c>
    </row>
    <row r="323" spans="1:13" s="72" customFormat="1" ht="29.25" customHeight="1" x14ac:dyDescent="0.2">
      <c r="A323" s="237" t="s">
        <v>131</v>
      </c>
      <c r="B323" s="238"/>
      <c r="C323" s="238"/>
      <c r="D323" s="238"/>
      <c r="E323" s="238"/>
      <c r="F323" s="76">
        <f t="shared" ref="F323:H323" si="92">F322</f>
        <v>29200</v>
      </c>
      <c r="G323" s="76">
        <f>G322</f>
        <v>12455</v>
      </c>
      <c r="H323" s="76">
        <f t="shared" si="92"/>
        <v>41655</v>
      </c>
      <c r="L323" s="73"/>
      <c r="M323" s="73"/>
    </row>
    <row r="324" spans="1:13" x14ac:dyDescent="0.2">
      <c r="A324" s="239" t="s">
        <v>13</v>
      </c>
      <c r="B324" s="240"/>
      <c r="C324" s="240"/>
      <c r="D324" s="240"/>
      <c r="E324" s="240"/>
      <c r="F324" s="115">
        <v>7964</v>
      </c>
      <c r="G324" s="115"/>
      <c r="H324" s="115">
        <v>20419</v>
      </c>
    </row>
    <row r="325" spans="1:13" x14ac:dyDescent="0.2">
      <c r="A325" s="239" t="s">
        <v>69</v>
      </c>
      <c r="B325" s="240"/>
      <c r="C325" s="240"/>
      <c r="D325" s="240"/>
      <c r="E325" s="240"/>
      <c r="F325" s="115">
        <f>F322-F324</f>
        <v>21236</v>
      </c>
      <c r="G325" s="115"/>
      <c r="H325" s="115">
        <v>21236</v>
      </c>
    </row>
    <row r="326" spans="1:13" x14ac:dyDescent="0.2">
      <c r="A326" s="16">
        <v>3</v>
      </c>
      <c r="B326" s="16"/>
      <c r="C326" s="241" t="s">
        <v>4</v>
      </c>
      <c r="D326" s="242"/>
      <c r="E326" s="242"/>
      <c r="F326" s="9">
        <f>F327</f>
        <v>2655</v>
      </c>
      <c r="G326" s="9">
        <f t="shared" ref="G326" si="93">G327</f>
        <v>0</v>
      </c>
      <c r="H326" s="9">
        <f>H327</f>
        <v>2655</v>
      </c>
    </row>
    <row r="327" spans="1:13" x14ac:dyDescent="0.2">
      <c r="A327" s="17"/>
      <c r="B327" s="17">
        <v>32</v>
      </c>
      <c r="C327" s="243" t="s">
        <v>6</v>
      </c>
      <c r="D327" s="244"/>
      <c r="E327" s="244"/>
      <c r="F327" s="11">
        <v>2655</v>
      </c>
      <c r="G327" s="11"/>
      <c r="H327" s="11">
        <f>F327+G327</f>
        <v>2655</v>
      </c>
    </row>
    <row r="328" spans="1:13" x14ac:dyDescent="0.2">
      <c r="A328" s="16">
        <v>4</v>
      </c>
      <c r="B328" s="16"/>
      <c r="C328" s="241" t="s">
        <v>54</v>
      </c>
      <c r="D328" s="242"/>
      <c r="E328" s="242"/>
      <c r="F328" s="9">
        <f>F329</f>
        <v>26545</v>
      </c>
      <c r="G328" s="9">
        <f t="shared" ref="G328" si="94">G329</f>
        <v>12455</v>
      </c>
      <c r="H328" s="9">
        <f>H329</f>
        <v>39000</v>
      </c>
    </row>
    <row r="329" spans="1:13" ht="15" customHeight="1" x14ac:dyDescent="0.2">
      <c r="A329" s="17"/>
      <c r="B329" s="17">
        <v>42</v>
      </c>
      <c r="C329" s="243" t="s">
        <v>20</v>
      </c>
      <c r="D329" s="244"/>
      <c r="E329" s="244"/>
      <c r="F329" s="11">
        <v>26545</v>
      </c>
      <c r="G329" s="11">
        <v>12455</v>
      </c>
      <c r="H329" s="11">
        <f>F329+G329</f>
        <v>39000</v>
      </c>
    </row>
    <row r="330" spans="1:13" ht="21" customHeight="1" x14ac:dyDescent="0.2">
      <c r="A330" s="272" t="s">
        <v>291</v>
      </c>
      <c r="B330" s="273"/>
      <c r="C330" s="273"/>
      <c r="D330" s="273"/>
      <c r="E330" s="273"/>
      <c r="F330" s="22">
        <f>F334+F336</f>
        <v>0</v>
      </c>
      <c r="G330" s="22">
        <f>G334+G336</f>
        <v>116000</v>
      </c>
      <c r="H330" s="22">
        <f>H334+H336</f>
        <v>116000</v>
      </c>
    </row>
    <row r="331" spans="1:13" s="72" customFormat="1" ht="21.75" customHeight="1" x14ac:dyDescent="0.2">
      <c r="A331" s="237" t="s">
        <v>281</v>
      </c>
      <c r="B331" s="238"/>
      <c r="C331" s="238"/>
      <c r="D331" s="238"/>
      <c r="E331" s="238"/>
      <c r="F331" s="76">
        <f t="shared" ref="F331" si="95">F330</f>
        <v>0</v>
      </c>
      <c r="G331" s="76">
        <f>G330</f>
        <v>116000</v>
      </c>
      <c r="H331" s="76">
        <f t="shared" ref="H331" si="96">H330</f>
        <v>116000</v>
      </c>
      <c r="L331" s="73"/>
      <c r="M331" s="73"/>
    </row>
    <row r="332" spans="1:13" x14ac:dyDescent="0.2">
      <c r="A332" s="239" t="s">
        <v>13</v>
      </c>
      <c r="B332" s="240"/>
      <c r="C332" s="240"/>
      <c r="D332" s="240"/>
      <c r="E332" s="240"/>
      <c r="F332" s="115"/>
      <c r="G332" s="115"/>
      <c r="H332" s="115">
        <v>66000</v>
      </c>
    </row>
    <row r="333" spans="1:13" x14ac:dyDescent="0.2">
      <c r="A333" s="239" t="s">
        <v>69</v>
      </c>
      <c r="B333" s="240"/>
      <c r="C333" s="240"/>
      <c r="D333" s="240"/>
      <c r="E333" s="240"/>
      <c r="F333" s="115"/>
      <c r="G333" s="115"/>
      <c r="H333" s="115">
        <v>50000</v>
      </c>
    </row>
    <row r="334" spans="1:13" x14ac:dyDescent="0.2">
      <c r="A334" s="16">
        <v>3</v>
      </c>
      <c r="B334" s="16"/>
      <c r="C334" s="241" t="s">
        <v>4</v>
      </c>
      <c r="D334" s="242"/>
      <c r="E334" s="242"/>
      <c r="F334" s="9">
        <f>F335</f>
        <v>0</v>
      </c>
      <c r="G334" s="9">
        <f t="shared" ref="G334" si="97">G335</f>
        <v>1000</v>
      </c>
      <c r="H334" s="9">
        <f>H335</f>
        <v>1000</v>
      </c>
    </row>
    <row r="335" spans="1:13" x14ac:dyDescent="0.2">
      <c r="A335" s="17"/>
      <c r="B335" s="17">
        <v>32</v>
      </c>
      <c r="C335" s="243" t="s">
        <v>6</v>
      </c>
      <c r="D335" s="244"/>
      <c r="E335" s="244"/>
      <c r="F335" s="11"/>
      <c r="G335" s="11">
        <v>1000</v>
      </c>
      <c r="H335" s="11">
        <f>F335+G335</f>
        <v>1000</v>
      </c>
    </row>
    <row r="336" spans="1:13" x14ac:dyDescent="0.2">
      <c r="A336" s="16">
        <v>4</v>
      </c>
      <c r="B336" s="16"/>
      <c r="C336" s="241" t="s">
        <v>54</v>
      </c>
      <c r="D336" s="242"/>
      <c r="E336" s="242"/>
      <c r="F336" s="9">
        <f>F337</f>
        <v>0</v>
      </c>
      <c r="G336" s="9">
        <f t="shared" ref="G336" si="98">G337</f>
        <v>115000</v>
      </c>
      <c r="H336" s="9">
        <f>H337</f>
        <v>115000</v>
      </c>
    </row>
    <row r="337" spans="1:13" ht="15" customHeight="1" x14ac:dyDescent="0.2">
      <c r="A337" s="17"/>
      <c r="B337" s="17">
        <v>42</v>
      </c>
      <c r="C337" s="243" t="s">
        <v>20</v>
      </c>
      <c r="D337" s="244"/>
      <c r="E337" s="244"/>
      <c r="F337" s="11"/>
      <c r="G337" s="11">
        <v>115000</v>
      </c>
      <c r="H337" s="11">
        <f>F337+G337</f>
        <v>115000</v>
      </c>
    </row>
    <row r="338" spans="1:13" ht="27" customHeight="1" x14ac:dyDescent="0.2">
      <c r="A338" s="254" t="s">
        <v>77</v>
      </c>
      <c r="B338" s="255"/>
      <c r="C338" s="255"/>
      <c r="D338" s="255"/>
      <c r="E338" s="255"/>
      <c r="F338" s="56">
        <f>F339+F356+F363</f>
        <v>46324</v>
      </c>
      <c r="G338" s="56">
        <f>G339+G356+G363</f>
        <v>345</v>
      </c>
      <c r="H338" s="56">
        <f>H339+H356+H363</f>
        <v>46669</v>
      </c>
    </row>
    <row r="339" spans="1:13" ht="22.5" customHeight="1" x14ac:dyDescent="0.2">
      <c r="A339" s="287" t="s">
        <v>108</v>
      </c>
      <c r="B339" s="288"/>
      <c r="C339" s="288"/>
      <c r="D339" s="288"/>
      <c r="E339" s="288"/>
      <c r="F339" s="59">
        <f>F340+F345+F350</f>
        <v>9824</v>
      </c>
      <c r="G339" s="59">
        <f t="shared" ref="G339:H339" si="99">G340+G345+G350</f>
        <v>345</v>
      </c>
      <c r="H339" s="59">
        <f t="shared" si="99"/>
        <v>10169</v>
      </c>
    </row>
    <row r="340" spans="1:13" ht="32.25" customHeight="1" x14ac:dyDescent="0.2">
      <c r="A340" s="301" t="s">
        <v>204</v>
      </c>
      <c r="B340" s="302"/>
      <c r="C340" s="302"/>
      <c r="D340" s="302"/>
      <c r="E340" s="302"/>
      <c r="F340" s="22">
        <f>F343</f>
        <v>2655</v>
      </c>
      <c r="G340" s="22">
        <f t="shared" ref="G340:H340" si="100">G343</f>
        <v>345</v>
      </c>
      <c r="H340" s="22">
        <f t="shared" si="100"/>
        <v>3000</v>
      </c>
    </row>
    <row r="341" spans="1:13" s="72" customFormat="1" ht="15" customHeight="1" x14ac:dyDescent="0.2">
      <c r="A341" s="237" t="s">
        <v>130</v>
      </c>
      <c r="B341" s="238"/>
      <c r="C341" s="238"/>
      <c r="D341" s="238"/>
      <c r="E341" s="238"/>
      <c r="F341" s="76">
        <f t="shared" ref="F341:H341" si="101">F340</f>
        <v>2655</v>
      </c>
      <c r="G341" s="76">
        <f t="shared" si="101"/>
        <v>345</v>
      </c>
      <c r="H341" s="76">
        <f t="shared" si="101"/>
        <v>3000</v>
      </c>
      <c r="L341" s="73"/>
      <c r="M341" s="73"/>
    </row>
    <row r="342" spans="1:13" x14ac:dyDescent="0.2">
      <c r="A342" s="239" t="s">
        <v>13</v>
      </c>
      <c r="B342" s="240"/>
      <c r="C342" s="240"/>
      <c r="D342" s="240"/>
      <c r="E342" s="240"/>
      <c r="F342" s="115">
        <f>F340</f>
        <v>2655</v>
      </c>
      <c r="G342" s="116"/>
      <c r="H342" s="115">
        <v>3000</v>
      </c>
    </row>
    <row r="343" spans="1:13" x14ac:dyDescent="0.2">
      <c r="A343" s="99">
        <v>3</v>
      </c>
      <c r="B343" s="99"/>
      <c r="C343" s="241" t="s">
        <v>4</v>
      </c>
      <c r="D343" s="242"/>
      <c r="E343" s="242"/>
      <c r="F343" s="9">
        <f>F344</f>
        <v>2655</v>
      </c>
      <c r="G343" s="23">
        <f>G344</f>
        <v>345</v>
      </c>
      <c r="H343" s="23">
        <f>H344</f>
        <v>3000</v>
      </c>
    </row>
    <row r="344" spans="1:13" x14ac:dyDescent="0.2">
      <c r="A344" s="98"/>
      <c r="B344" s="98">
        <v>32</v>
      </c>
      <c r="C344" s="243" t="s">
        <v>6</v>
      </c>
      <c r="D344" s="244"/>
      <c r="E344" s="244"/>
      <c r="F344" s="11">
        <v>2655</v>
      </c>
      <c r="G344" s="47">
        <v>345</v>
      </c>
      <c r="H344" s="47">
        <f>F344+G344</f>
        <v>3000</v>
      </c>
    </row>
    <row r="345" spans="1:13" ht="15" customHeight="1" x14ac:dyDescent="0.2">
      <c r="A345" s="235" t="s">
        <v>205</v>
      </c>
      <c r="B345" s="236"/>
      <c r="C345" s="236"/>
      <c r="D345" s="236"/>
      <c r="E345" s="236"/>
      <c r="F345" s="15">
        <f>F348</f>
        <v>6239</v>
      </c>
      <c r="G345" s="15">
        <f>G348</f>
        <v>0</v>
      </c>
      <c r="H345" s="15">
        <f>H348</f>
        <v>6239</v>
      </c>
    </row>
    <row r="346" spans="1:13" s="72" customFormat="1" ht="15" customHeight="1" x14ac:dyDescent="0.2">
      <c r="A346" s="237" t="s">
        <v>130</v>
      </c>
      <c r="B346" s="238"/>
      <c r="C346" s="238"/>
      <c r="D346" s="238"/>
      <c r="E346" s="238"/>
      <c r="F346" s="76">
        <f t="shared" ref="F346:H346" si="102">F345</f>
        <v>6239</v>
      </c>
      <c r="G346" s="76">
        <f t="shared" si="102"/>
        <v>0</v>
      </c>
      <c r="H346" s="76">
        <f t="shared" si="102"/>
        <v>6239</v>
      </c>
      <c r="L346" s="73"/>
      <c r="M346" s="73"/>
    </row>
    <row r="347" spans="1:13" x14ac:dyDescent="0.2">
      <c r="A347" s="239" t="s">
        <v>13</v>
      </c>
      <c r="B347" s="240"/>
      <c r="C347" s="240"/>
      <c r="D347" s="240"/>
      <c r="E347" s="240"/>
      <c r="F347" s="115">
        <f>F345</f>
        <v>6239</v>
      </c>
      <c r="G347" s="115"/>
      <c r="H347" s="115">
        <v>6239</v>
      </c>
    </row>
    <row r="348" spans="1:13" x14ac:dyDescent="0.2">
      <c r="A348" s="16">
        <v>3</v>
      </c>
      <c r="B348" s="16"/>
      <c r="C348" s="241" t="s">
        <v>4</v>
      </c>
      <c r="D348" s="242"/>
      <c r="E348" s="242"/>
      <c r="F348" s="9">
        <f>F349</f>
        <v>6239</v>
      </c>
      <c r="G348" s="9">
        <f t="shared" ref="G348:H348" si="103">G349</f>
        <v>0</v>
      </c>
      <c r="H348" s="9">
        <f t="shared" si="103"/>
        <v>6239</v>
      </c>
    </row>
    <row r="349" spans="1:13" x14ac:dyDescent="0.2">
      <c r="A349" s="17"/>
      <c r="B349" s="17">
        <v>38</v>
      </c>
      <c r="C349" s="243" t="s">
        <v>7</v>
      </c>
      <c r="D349" s="244"/>
      <c r="E349" s="244"/>
      <c r="F349" s="11">
        <v>6239</v>
      </c>
      <c r="G349" s="11"/>
      <c r="H349" s="11">
        <f>F349+G349</f>
        <v>6239</v>
      </c>
    </row>
    <row r="350" spans="1:13" x14ac:dyDescent="0.2">
      <c r="A350" s="299" t="s">
        <v>206</v>
      </c>
      <c r="B350" s="300"/>
      <c r="C350" s="300"/>
      <c r="D350" s="300"/>
      <c r="E350" s="300"/>
      <c r="F350" s="22">
        <f>F353</f>
        <v>930</v>
      </c>
      <c r="G350" s="22">
        <f>G353</f>
        <v>0</v>
      </c>
      <c r="H350" s="22">
        <f>H353</f>
        <v>930</v>
      </c>
    </row>
    <row r="351" spans="1:13" s="72" customFormat="1" ht="15" customHeight="1" x14ac:dyDescent="0.2">
      <c r="A351" s="237" t="s">
        <v>130</v>
      </c>
      <c r="B351" s="238"/>
      <c r="C351" s="238"/>
      <c r="D351" s="238"/>
      <c r="E351" s="238"/>
      <c r="F351" s="76">
        <f t="shared" ref="F351:H351" si="104">F350</f>
        <v>930</v>
      </c>
      <c r="G351" s="76">
        <f t="shared" si="104"/>
        <v>0</v>
      </c>
      <c r="H351" s="76">
        <f t="shared" si="104"/>
        <v>930</v>
      </c>
      <c r="L351" s="73"/>
      <c r="M351" s="73"/>
    </row>
    <row r="352" spans="1:13" x14ac:dyDescent="0.2">
      <c r="A352" s="239" t="s">
        <v>13</v>
      </c>
      <c r="B352" s="240"/>
      <c r="C352" s="240"/>
      <c r="D352" s="240"/>
      <c r="E352" s="240"/>
      <c r="F352" s="115">
        <f>F350</f>
        <v>930</v>
      </c>
      <c r="G352" s="115"/>
      <c r="H352" s="115">
        <v>930</v>
      </c>
    </row>
    <row r="353" spans="1:13" x14ac:dyDescent="0.2">
      <c r="A353" s="16">
        <v>3</v>
      </c>
      <c r="B353" s="16"/>
      <c r="C353" s="241" t="s">
        <v>4</v>
      </c>
      <c r="D353" s="242"/>
      <c r="E353" s="242"/>
      <c r="F353" s="9">
        <f>F354+F355</f>
        <v>930</v>
      </c>
      <c r="G353" s="9">
        <f>G354+G355</f>
        <v>0</v>
      </c>
      <c r="H353" s="9">
        <f>H354+H355</f>
        <v>930</v>
      </c>
    </row>
    <row r="354" spans="1:13" x14ac:dyDescent="0.2">
      <c r="A354" s="17"/>
      <c r="B354" s="17">
        <v>32</v>
      </c>
      <c r="C354" s="243" t="s">
        <v>6</v>
      </c>
      <c r="D354" s="244"/>
      <c r="E354" s="244"/>
      <c r="F354" s="11">
        <v>930</v>
      </c>
      <c r="G354" s="11"/>
      <c r="H354" s="11">
        <f>F354+G354</f>
        <v>930</v>
      </c>
    </row>
    <row r="355" spans="1:13" x14ac:dyDescent="0.2">
      <c r="A355" s="17"/>
      <c r="B355" s="17">
        <v>36</v>
      </c>
      <c r="C355" s="243" t="s">
        <v>89</v>
      </c>
      <c r="D355" s="244"/>
      <c r="E355" s="244"/>
      <c r="F355" s="11"/>
      <c r="G355" s="11"/>
      <c r="H355" s="11">
        <f t="shared" ref="H355" si="105">F355+G355</f>
        <v>0</v>
      </c>
    </row>
    <row r="356" spans="1:13" ht="26.25" customHeight="1" x14ac:dyDescent="0.2">
      <c r="A356" s="287" t="s">
        <v>109</v>
      </c>
      <c r="B356" s="288"/>
      <c r="C356" s="288"/>
      <c r="D356" s="288"/>
      <c r="E356" s="288"/>
      <c r="F356" s="59">
        <f>F357</f>
        <v>34509</v>
      </c>
      <c r="G356" s="59">
        <f t="shared" ref="G356:H356" si="106">G357</f>
        <v>0</v>
      </c>
      <c r="H356" s="59">
        <f t="shared" si="106"/>
        <v>34509</v>
      </c>
    </row>
    <row r="357" spans="1:13" ht="15" customHeight="1" x14ac:dyDescent="0.2">
      <c r="A357" s="235" t="s">
        <v>207</v>
      </c>
      <c r="B357" s="236"/>
      <c r="C357" s="236"/>
      <c r="D357" s="236"/>
      <c r="E357" s="236"/>
      <c r="F357" s="15">
        <f>F361</f>
        <v>34509</v>
      </c>
      <c r="G357" s="15">
        <f>G361</f>
        <v>0</v>
      </c>
      <c r="H357" s="15">
        <f>H361</f>
        <v>34509</v>
      </c>
    </row>
    <row r="358" spans="1:13" s="72" customFormat="1" ht="27.75" customHeight="1" x14ac:dyDescent="0.2">
      <c r="A358" s="237" t="s">
        <v>131</v>
      </c>
      <c r="B358" s="238"/>
      <c r="C358" s="238"/>
      <c r="D358" s="238"/>
      <c r="E358" s="238"/>
      <c r="F358" s="76">
        <f t="shared" ref="F358:H358" si="107">F357</f>
        <v>34509</v>
      </c>
      <c r="G358" s="76">
        <f t="shared" si="107"/>
        <v>0</v>
      </c>
      <c r="H358" s="76">
        <f t="shared" si="107"/>
        <v>34509</v>
      </c>
      <c r="L358" s="73"/>
      <c r="M358" s="73"/>
    </row>
    <row r="359" spans="1:13" ht="15" customHeight="1" x14ac:dyDescent="0.2">
      <c r="A359" s="270" t="s">
        <v>69</v>
      </c>
      <c r="B359" s="271"/>
      <c r="C359" s="271"/>
      <c r="D359" s="271"/>
      <c r="E359" s="271"/>
      <c r="F359" s="115"/>
      <c r="G359" s="115"/>
      <c r="H359" s="115"/>
    </row>
    <row r="360" spans="1:13" x14ac:dyDescent="0.2">
      <c r="A360" s="239" t="s">
        <v>13</v>
      </c>
      <c r="B360" s="240"/>
      <c r="C360" s="240"/>
      <c r="D360" s="240"/>
      <c r="E360" s="240"/>
      <c r="F360" s="115">
        <f>F357</f>
        <v>34509</v>
      </c>
      <c r="G360" s="115"/>
      <c r="H360" s="115">
        <v>34509</v>
      </c>
    </row>
    <row r="361" spans="1:13" x14ac:dyDescent="0.2">
      <c r="A361" s="16">
        <v>3</v>
      </c>
      <c r="B361" s="16"/>
      <c r="C361" s="241" t="s">
        <v>4</v>
      </c>
      <c r="D361" s="242"/>
      <c r="E361" s="242"/>
      <c r="F361" s="9">
        <f>F362</f>
        <v>34509</v>
      </c>
      <c r="G361" s="9">
        <f>G362</f>
        <v>0</v>
      </c>
      <c r="H361" s="9">
        <f t="shared" ref="H361" si="108">H362</f>
        <v>34509</v>
      </c>
    </row>
    <row r="362" spans="1:13" x14ac:dyDescent="0.2">
      <c r="A362" s="17"/>
      <c r="B362" s="17">
        <v>38</v>
      </c>
      <c r="C362" s="243" t="s">
        <v>7</v>
      </c>
      <c r="D362" s="244"/>
      <c r="E362" s="244"/>
      <c r="F362" s="11">
        <v>34509</v>
      </c>
      <c r="G362" s="11"/>
      <c r="H362" s="11">
        <f>F362+G362</f>
        <v>34509</v>
      </c>
    </row>
    <row r="363" spans="1:13" ht="27" customHeight="1" x14ac:dyDescent="0.2">
      <c r="A363" s="287" t="s">
        <v>110</v>
      </c>
      <c r="B363" s="288"/>
      <c r="C363" s="288"/>
      <c r="D363" s="288"/>
      <c r="E363" s="288"/>
      <c r="F363" s="59">
        <f>F364</f>
        <v>1991</v>
      </c>
      <c r="G363" s="59">
        <f>G364</f>
        <v>0</v>
      </c>
      <c r="H363" s="59">
        <f>H364</f>
        <v>1991</v>
      </c>
      <c r="I363" s="72"/>
    </row>
    <row r="364" spans="1:13" ht="15" customHeight="1" x14ac:dyDescent="0.2">
      <c r="A364" s="235" t="s">
        <v>208</v>
      </c>
      <c r="B364" s="236"/>
      <c r="C364" s="236"/>
      <c r="D364" s="236"/>
      <c r="E364" s="236"/>
      <c r="F364" s="15">
        <f>F368</f>
        <v>1991</v>
      </c>
      <c r="G364" s="15">
        <f>G368</f>
        <v>0</v>
      </c>
      <c r="H364" s="15">
        <f>H368</f>
        <v>1991</v>
      </c>
    </row>
    <row r="365" spans="1:13" s="72" customFormat="1" ht="29.25" customHeight="1" x14ac:dyDescent="0.2">
      <c r="A365" s="237" t="s">
        <v>132</v>
      </c>
      <c r="B365" s="238"/>
      <c r="C365" s="238"/>
      <c r="D365" s="238"/>
      <c r="E365" s="238"/>
      <c r="F365" s="76">
        <f t="shared" ref="F365:H365" si="109">F364</f>
        <v>1991</v>
      </c>
      <c r="G365" s="76">
        <f t="shared" si="109"/>
        <v>0</v>
      </c>
      <c r="H365" s="76">
        <f t="shared" si="109"/>
        <v>1991</v>
      </c>
      <c r="L365" s="73"/>
      <c r="M365" s="73"/>
    </row>
    <row r="366" spans="1:13" x14ac:dyDescent="0.2">
      <c r="A366" s="239" t="s">
        <v>13</v>
      </c>
      <c r="B366" s="240"/>
      <c r="C366" s="240"/>
      <c r="D366" s="240"/>
      <c r="E366" s="240"/>
      <c r="F366" s="115">
        <f>F364</f>
        <v>1991</v>
      </c>
      <c r="G366" s="115"/>
      <c r="H366" s="115">
        <v>1991</v>
      </c>
    </row>
    <row r="367" spans="1:13" x14ac:dyDescent="0.2">
      <c r="A367" s="239" t="s">
        <v>69</v>
      </c>
      <c r="B367" s="240"/>
      <c r="C367" s="240"/>
      <c r="D367" s="240"/>
      <c r="E367" s="240"/>
      <c r="F367" s="115"/>
      <c r="G367" s="115"/>
      <c r="H367" s="115"/>
    </row>
    <row r="368" spans="1:13" x14ac:dyDescent="0.2">
      <c r="A368" s="16">
        <v>3</v>
      </c>
      <c r="B368" s="16"/>
      <c r="C368" s="241" t="s">
        <v>4</v>
      </c>
      <c r="D368" s="242"/>
      <c r="E368" s="242"/>
      <c r="F368" s="9">
        <f>F369</f>
        <v>1991</v>
      </c>
      <c r="G368" s="9">
        <f t="shared" ref="G368:H368" si="110">G369</f>
        <v>0</v>
      </c>
      <c r="H368" s="9">
        <f t="shared" si="110"/>
        <v>1991</v>
      </c>
    </row>
    <row r="369" spans="1:13" x14ac:dyDescent="0.2">
      <c r="A369" s="17"/>
      <c r="B369" s="17">
        <v>38</v>
      </c>
      <c r="C369" s="243" t="s">
        <v>7</v>
      </c>
      <c r="D369" s="244"/>
      <c r="E369" s="244"/>
      <c r="F369" s="11">
        <v>1991</v>
      </c>
      <c r="G369" s="11"/>
      <c r="H369" s="11">
        <f>F369+G369</f>
        <v>1991</v>
      </c>
    </row>
    <row r="370" spans="1:13" ht="25.5" customHeight="1" x14ac:dyDescent="0.2">
      <c r="A370" s="254" t="s">
        <v>25</v>
      </c>
      <c r="B370" s="255"/>
      <c r="C370" s="255"/>
      <c r="D370" s="255"/>
      <c r="E370" s="255"/>
      <c r="F370" s="56">
        <f>F371+F386+F400</f>
        <v>190204</v>
      </c>
      <c r="G370" s="56">
        <f>G371+G386+G400</f>
        <v>0</v>
      </c>
      <c r="H370" s="56">
        <f>H371+H386+H400</f>
        <v>190204</v>
      </c>
    </row>
    <row r="371" spans="1:13" ht="24.75" customHeight="1" x14ac:dyDescent="0.2">
      <c r="A371" s="287" t="s">
        <v>111</v>
      </c>
      <c r="B371" s="288"/>
      <c r="C371" s="288"/>
      <c r="D371" s="288"/>
      <c r="E371" s="288"/>
      <c r="F371" s="59">
        <f>F372</f>
        <v>145740</v>
      </c>
      <c r="G371" s="59">
        <f>G372</f>
        <v>0</v>
      </c>
      <c r="H371" s="59">
        <f>H372</f>
        <v>145740</v>
      </c>
      <c r="I371" s="72"/>
    </row>
    <row r="372" spans="1:13" ht="15" customHeight="1" x14ac:dyDescent="0.2">
      <c r="A372" s="235" t="s">
        <v>209</v>
      </c>
      <c r="B372" s="236"/>
      <c r="C372" s="236"/>
      <c r="D372" s="236"/>
      <c r="E372" s="236"/>
      <c r="F372" s="24">
        <f>F379+F384</f>
        <v>145740</v>
      </c>
      <c r="G372" s="24">
        <f>G379+G384</f>
        <v>0</v>
      </c>
      <c r="H372" s="24">
        <f>H379+H384</f>
        <v>145740</v>
      </c>
    </row>
    <row r="373" spans="1:13" s="72" customFormat="1" ht="33" customHeight="1" x14ac:dyDescent="0.2">
      <c r="A373" s="237" t="s">
        <v>133</v>
      </c>
      <c r="B373" s="238"/>
      <c r="C373" s="238"/>
      <c r="D373" s="238"/>
      <c r="E373" s="238"/>
      <c r="F373" s="77">
        <f t="shared" ref="F373:H373" si="111">F372</f>
        <v>145740</v>
      </c>
      <c r="G373" s="77">
        <f t="shared" si="111"/>
        <v>0</v>
      </c>
      <c r="H373" s="77">
        <f t="shared" si="111"/>
        <v>145740</v>
      </c>
      <c r="L373" s="73"/>
      <c r="M373" s="73"/>
    </row>
    <row r="374" spans="1:13" ht="30" customHeight="1" x14ac:dyDescent="0.2">
      <c r="A374" s="303" t="s">
        <v>26</v>
      </c>
      <c r="B374" s="304"/>
      <c r="C374" s="304"/>
      <c r="D374" s="304"/>
      <c r="E374" s="304"/>
      <c r="F374" s="23"/>
      <c r="G374" s="23"/>
      <c r="H374" s="23"/>
    </row>
    <row r="375" spans="1:13" x14ac:dyDescent="0.2">
      <c r="A375" s="239" t="s">
        <v>13</v>
      </c>
      <c r="B375" s="240"/>
      <c r="C375" s="240"/>
      <c r="D375" s="240"/>
      <c r="E375" s="240"/>
      <c r="F375" s="115">
        <v>95190</v>
      </c>
      <c r="G375" s="115"/>
      <c r="H375" s="115">
        <v>120010</v>
      </c>
    </row>
    <row r="376" spans="1:13" x14ac:dyDescent="0.2">
      <c r="A376" s="239" t="s">
        <v>78</v>
      </c>
      <c r="B376" s="240"/>
      <c r="C376" s="240"/>
      <c r="D376" s="240"/>
      <c r="E376" s="240"/>
      <c r="F376" s="115">
        <v>25596</v>
      </c>
      <c r="G376" s="115"/>
      <c r="H376" s="115">
        <v>25596</v>
      </c>
    </row>
    <row r="377" spans="1:13" x14ac:dyDescent="0.2">
      <c r="A377" s="239" t="s">
        <v>69</v>
      </c>
      <c r="B377" s="240"/>
      <c r="C377" s="240"/>
      <c r="D377" s="240"/>
      <c r="E377" s="240"/>
      <c r="F377" s="115">
        <v>24927</v>
      </c>
      <c r="G377" s="115"/>
      <c r="H377" s="115">
        <v>107</v>
      </c>
    </row>
    <row r="378" spans="1:13" x14ac:dyDescent="0.2">
      <c r="A378" s="239" t="s">
        <v>83</v>
      </c>
      <c r="B378" s="240"/>
      <c r="C378" s="240"/>
      <c r="D378" s="240"/>
      <c r="E378" s="240"/>
      <c r="F378" s="115">
        <v>27</v>
      </c>
      <c r="G378" s="115"/>
      <c r="H378" s="115">
        <v>27</v>
      </c>
    </row>
    <row r="379" spans="1:13" x14ac:dyDescent="0.2">
      <c r="A379" s="8">
        <v>3</v>
      </c>
      <c r="B379" s="8"/>
      <c r="C379" s="309" t="s">
        <v>4</v>
      </c>
      <c r="D379" s="310"/>
      <c r="E379" s="310"/>
      <c r="F379" s="9">
        <f>F380+F381+F382+F383</f>
        <v>143749</v>
      </c>
      <c r="G379" s="9">
        <f>G380+G381+G382+G383</f>
        <v>0</v>
      </c>
      <c r="H379" s="9">
        <f>H380+H381+H382+H383</f>
        <v>143749</v>
      </c>
    </row>
    <row r="380" spans="1:13" x14ac:dyDescent="0.2">
      <c r="A380" s="10"/>
      <c r="B380" s="10">
        <v>31</v>
      </c>
      <c r="C380" s="305" t="s">
        <v>5</v>
      </c>
      <c r="D380" s="306"/>
      <c r="E380" s="306"/>
      <c r="F380" s="11">
        <v>111318</v>
      </c>
      <c r="G380" s="11"/>
      <c r="H380" s="11">
        <f t="shared" ref="H380:H383" si="112">F380+G380</f>
        <v>111318</v>
      </c>
    </row>
    <row r="381" spans="1:13" x14ac:dyDescent="0.2">
      <c r="A381" s="10"/>
      <c r="B381" s="10">
        <v>32</v>
      </c>
      <c r="C381" s="305" t="s">
        <v>6</v>
      </c>
      <c r="D381" s="306"/>
      <c r="E381" s="306"/>
      <c r="F381" s="11">
        <v>31721</v>
      </c>
      <c r="G381" s="11"/>
      <c r="H381" s="11">
        <f t="shared" si="112"/>
        <v>31721</v>
      </c>
    </row>
    <row r="382" spans="1:13" x14ac:dyDescent="0.2">
      <c r="A382" s="10"/>
      <c r="B382" s="10">
        <v>34</v>
      </c>
      <c r="C382" s="305" t="s">
        <v>11</v>
      </c>
      <c r="D382" s="306"/>
      <c r="E382" s="306"/>
      <c r="F382" s="11">
        <v>710</v>
      </c>
      <c r="G382" s="11"/>
      <c r="H382" s="11">
        <f t="shared" si="112"/>
        <v>710</v>
      </c>
    </row>
    <row r="383" spans="1:13" x14ac:dyDescent="0.2">
      <c r="A383" s="10"/>
      <c r="B383" s="10">
        <v>38</v>
      </c>
      <c r="C383" s="305" t="s">
        <v>14</v>
      </c>
      <c r="D383" s="306"/>
      <c r="E383" s="306"/>
      <c r="F383" s="11"/>
      <c r="G383" s="11"/>
      <c r="H383" s="11">
        <f t="shared" si="112"/>
        <v>0</v>
      </c>
    </row>
    <row r="384" spans="1:13" x14ac:dyDescent="0.2">
      <c r="A384" s="8">
        <v>4</v>
      </c>
      <c r="B384" s="8"/>
      <c r="C384" s="241" t="s">
        <v>54</v>
      </c>
      <c r="D384" s="242"/>
      <c r="E384" s="242"/>
      <c r="F384" s="9">
        <f>F385</f>
        <v>1991</v>
      </c>
      <c r="G384" s="9">
        <f>G385</f>
        <v>0</v>
      </c>
      <c r="H384" s="9">
        <f>H385</f>
        <v>1991</v>
      </c>
    </row>
    <row r="385" spans="1:13" ht="21.75" customHeight="1" x14ac:dyDescent="0.2">
      <c r="A385" s="10"/>
      <c r="B385" s="10">
        <v>42</v>
      </c>
      <c r="C385" s="262" t="s">
        <v>20</v>
      </c>
      <c r="D385" s="263"/>
      <c r="E385" s="263"/>
      <c r="F385" s="11">
        <v>1991</v>
      </c>
      <c r="G385" s="11"/>
      <c r="H385" s="11">
        <f>F385+G385</f>
        <v>1991</v>
      </c>
    </row>
    <row r="386" spans="1:13" ht="22.5" customHeight="1" x14ac:dyDescent="0.2">
      <c r="A386" s="307" t="s">
        <v>112</v>
      </c>
      <c r="B386" s="308"/>
      <c r="C386" s="308"/>
      <c r="D386" s="308"/>
      <c r="E386" s="308"/>
      <c r="F386" s="59">
        <f>F387+F394</f>
        <v>30527</v>
      </c>
      <c r="G386" s="59">
        <f t="shared" ref="G386:H386" si="113">G387+G394</f>
        <v>0</v>
      </c>
      <c r="H386" s="59">
        <f t="shared" si="113"/>
        <v>30527</v>
      </c>
    </row>
    <row r="387" spans="1:13" x14ac:dyDescent="0.2">
      <c r="A387" s="233" t="s">
        <v>210</v>
      </c>
      <c r="B387" s="234"/>
      <c r="C387" s="234"/>
      <c r="D387" s="234"/>
      <c r="E387" s="234"/>
      <c r="F387" s="15">
        <f>F391</f>
        <v>29863</v>
      </c>
      <c r="G387" s="15">
        <f>G391</f>
        <v>0</v>
      </c>
      <c r="H387" s="15">
        <f>H391</f>
        <v>29863</v>
      </c>
    </row>
    <row r="388" spans="1:13" s="72" customFormat="1" ht="32.25" customHeight="1" x14ac:dyDescent="0.2">
      <c r="A388" s="237" t="s">
        <v>134</v>
      </c>
      <c r="B388" s="238"/>
      <c r="C388" s="238"/>
      <c r="D388" s="238"/>
      <c r="E388" s="238"/>
      <c r="F388" s="76">
        <f t="shared" ref="F388:H388" si="114">F387</f>
        <v>29863</v>
      </c>
      <c r="G388" s="76">
        <f t="shared" si="114"/>
        <v>0</v>
      </c>
      <c r="H388" s="76">
        <f t="shared" si="114"/>
        <v>29863</v>
      </c>
      <c r="L388" s="73"/>
      <c r="M388" s="73"/>
    </row>
    <row r="389" spans="1:13" x14ac:dyDescent="0.2">
      <c r="A389" s="239" t="s">
        <v>13</v>
      </c>
      <c r="B389" s="240"/>
      <c r="C389" s="240"/>
      <c r="D389" s="240"/>
      <c r="E389" s="240"/>
      <c r="F389" s="115">
        <v>21900</v>
      </c>
      <c r="G389" s="115"/>
      <c r="H389" s="115">
        <v>21900</v>
      </c>
    </row>
    <row r="390" spans="1:13" x14ac:dyDescent="0.2">
      <c r="A390" s="239" t="s">
        <v>69</v>
      </c>
      <c r="B390" s="240"/>
      <c r="C390" s="240"/>
      <c r="D390" s="240"/>
      <c r="E390" s="240"/>
      <c r="F390" s="115">
        <f>F387-F389</f>
        <v>7963</v>
      </c>
      <c r="G390" s="115"/>
      <c r="H390" s="115">
        <v>7963</v>
      </c>
    </row>
    <row r="391" spans="1:13" x14ac:dyDescent="0.2">
      <c r="A391" s="16">
        <v>3</v>
      </c>
      <c r="B391" s="16"/>
      <c r="C391" s="241" t="s">
        <v>4</v>
      </c>
      <c r="D391" s="242"/>
      <c r="E391" s="242"/>
      <c r="F391" s="9">
        <f>F392+F393</f>
        <v>29863</v>
      </c>
      <c r="G391" s="9">
        <f>G392+G393</f>
        <v>0</v>
      </c>
      <c r="H391" s="9">
        <f>H392+H393</f>
        <v>29863</v>
      </c>
    </row>
    <row r="392" spans="1:13" ht="15" customHeight="1" x14ac:dyDescent="0.2">
      <c r="A392" s="17"/>
      <c r="B392" s="17">
        <v>36</v>
      </c>
      <c r="C392" s="262" t="s">
        <v>29</v>
      </c>
      <c r="D392" s="263"/>
      <c r="E392" s="263"/>
      <c r="F392" s="11">
        <v>21900</v>
      </c>
      <c r="G392" s="11"/>
      <c r="H392" s="11">
        <f t="shared" ref="H392:H393" si="115">F392+G392</f>
        <v>21900</v>
      </c>
    </row>
    <row r="393" spans="1:13" x14ac:dyDescent="0.2">
      <c r="A393" s="17"/>
      <c r="B393" s="17">
        <v>37</v>
      </c>
      <c r="C393" s="243" t="s">
        <v>21</v>
      </c>
      <c r="D393" s="244"/>
      <c r="E393" s="244"/>
      <c r="F393" s="11">
        <v>7963</v>
      </c>
      <c r="G393" s="11"/>
      <c r="H393" s="11">
        <f t="shared" si="115"/>
        <v>7963</v>
      </c>
    </row>
    <row r="394" spans="1:13" x14ac:dyDescent="0.2">
      <c r="A394" s="233" t="s">
        <v>211</v>
      </c>
      <c r="B394" s="234"/>
      <c r="C394" s="234"/>
      <c r="D394" s="234"/>
      <c r="E394" s="234"/>
      <c r="F394" s="15">
        <f>F398</f>
        <v>664</v>
      </c>
      <c r="G394" s="15">
        <f>G398</f>
        <v>0</v>
      </c>
      <c r="H394" s="15">
        <f>H398</f>
        <v>664</v>
      </c>
    </row>
    <row r="395" spans="1:13" s="72" customFormat="1" ht="33" customHeight="1" x14ac:dyDescent="0.2">
      <c r="A395" s="237" t="s">
        <v>134</v>
      </c>
      <c r="B395" s="238"/>
      <c r="C395" s="238"/>
      <c r="D395" s="238"/>
      <c r="E395" s="238"/>
      <c r="F395" s="76">
        <f>F394</f>
        <v>664</v>
      </c>
      <c r="G395" s="76">
        <f t="shared" ref="G395:H395" si="116">G394</f>
        <v>0</v>
      </c>
      <c r="H395" s="76">
        <f t="shared" si="116"/>
        <v>664</v>
      </c>
      <c r="L395" s="73"/>
      <c r="M395" s="73"/>
    </row>
    <row r="396" spans="1:13" x14ac:dyDescent="0.2">
      <c r="A396" s="239" t="s">
        <v>13</v>
      </c>
      <c r="B396" s="240"/>
      <c r="C396" s="240"/>
      <c r="D396" s="240"/>
      <c r="E396" s="240"/>
      <c r="F396" s="115"/>
      <c r="G396" s="115"/>
      <c r="H396" s="115"/>
    </row>
    <row r="397" spans="1:13" x14ac:dyDescent="0.2">
      <c r="A397" s="239" t="s">
        <v>69</v>
      </c>
      <c r="B397" s="240"/>
      <c r="C397" s="240"/>
      <c r="D397" s="240"/>
      <c r="E397" s="240"/>
      <c r="F397" s="115">
        <v>664</v>
      </c>
      <c r="G397" s="115"/>
      <c r="H397" s="115">
        <v>664</v>
      </c>
    </row>
    <row r="398" spans="1:13" x14ac:dyDescent="0.2">
      <c r="A398" s="16">
        <v>3</v>
      </c>
      <c r="B398" s="16"/>
      <c r="C398" s="241" t="s">
        <v>4</v>
      </c>
      <c r="D398" s="242"/>
      <c r="E398" s="242"/>
      <c r="F398" s="9">
        <f>F399</f>
        <v>664</v>
      </c>
      <c r="G398" s="9">
        <f t="shared" ref="G398:H398" si="117">G399</f>
        <v>0</v>
      </c>
      <c r="H398" s="9">
        <f t="shared" si="117"/>
        <v>664</v>
      </c>
    </row>
    <row r="399" spans="1:13" x14ac:dyDescent="0.2">
      <c r="A399" s="17"/>
      <c r="B399" s="17">
        <v>37</v>
      </c>
      <c r="C399" s="243" t="s">
        <v>21</v>
      </c>
      <c r="D399" s="244"/>
      <c r="E399" s="244"/>
      <c r="F399" s="11">
        <v>664</v>
      </c>
      <c r="G399" s="11"/>
      <c r="H399" s="11">
        <f>F399+G399</f>
        <v>664</v>
      </c>
    </row>
    <row r="400" spans="1:13" ht="24" customHeight="1" x14ac:dyDescent="0.2">
      <c r="A400" s="287" t="s">
        <v>113</v>
      </c>
      <c r="B400" s="288"/>
      <c r="C400" s="288"/>
      <c r="D400" s="288"/>
      <c r="E400" s="288"/>
      <c r="F400" s="59">
        <f>F401+F407</f>
        <v>13937</v>
      </c>
      <c r="G400" s="59">
        <f t="shared" ref="G400:H400" si="118">G401+G407</f>
        <v>0</v>
      </c>
      <c r="H400" s="59">
        <f t="shared" si="118"/>
        <v>13937</v>
      </c>
    </row>
    <row r="401" spans="1:13" ht="20.25" customHeight="1" x14ac:dyDescent="0.2">
      <c r="A401" s="235" t="s">
        <v>212</v>
      </c>
      <c r="B401" s="236"/>
      <c r="C401" s="236"/>
      <c r="D401" s="236"/>
      <c r="E401" s="236"/>
      <c r="F401" s="15">
        <f>F405</f>
        <v>7964</v>
      </c>
      <c r="G401" s="15">
        <f>G405</f>
        <v>0</v>
      </c>
      <c r="H401" s="15">
        <f>H405</f>
        <v>7964</v>
      </c>
    </row>
    <row r="402" spans="1:13" s="72" customFormat="1" ht="30.75" customHeight="1" x14ac:dyDescent="0.2">
      <c r="A402" s="237" t="s">
        <v>135</v>
      </c>
      <c r="B402" s="238"/>
      <c r="C402" s="238"/>
      <c r="D402" s="238"/>
      <c r="E402" s="238"/>
      <c r="F402" s="76">
        <f t="shared" ref="F402:H402" si="119">F401</f>
        <v>7964</v>
      </c>
      <c r="G402" s="76">
        <f t="shared" si="119"/>
        <v>0</v>
      </c>
      <c r="H402" s="76">
        <f t="shared" si="119"/>
        <v>7964</v>
      </c>
      <c r="L402" s="73"/>
      <c r="M402" s="73"/>
    </row>
    <row r="403" spans="1:13" x14ac:dyDescent="0.2">
      <c r="A403" s="239" t="s">
        <v>13</v>
      </c>
      <c r="B403" s="240"/>
      <c r="C403" s="240"/>
      <c r="D403" s="240"/>
      <c r="E403" s="240"/>
      <c r="F403" s="115"/>
      <c r="G403" s="115"/>
      <c r="H403" s="115">
        <v>0</v>
      </c>
    </row>
    <row r="404" spans="1:13" x14ac:dyDescent="0.2">
      <c r="A404" s="239" t="s">
        <v>69</v>
      </c>
      <c r="B404" s="240"/>
      <c r="C404" s="240"/>
      <c r="D404" s="240"/>
      <c r="E404" s="240"/>
      <c r="F404" s="115">
        <f>F401</f>
        <v>7964</v>
      </c>
      <c r="G404" s="115"/>
      <c r="H404" s="115">
        <v>7964</v>
      </c>
    </row>
    <row r="405" spans="1:13" x14ac:dyDescent="0.2">
      <c r="A405" s="16">
        <v>3</v>
      </c>
      <c r="B405" s="16"/>
      <c r="C405" s="241" t="s">
        <v>4</v>
      </c>
      <c r="D405" s="242"/>
      <c r="E405" s="242"/>
      <c r="F405" s="9">
        <f>F406</f>
        <v>7964</v>
      </c>
      <c r="G405" s="9">
        <f>G406</f>
        <v>0</v>
      </c>
      <c r="H405" s="9">
        <f>H406</f>
        <v>7964</v>
      </c>
    </row>
    <row r="406" spans="1:13" x14ac:dyDescent="0.2">
      <c r="A406" s="17"/>
      <c r="B406" s="17">
        <v>37</v>
      </c>
      <c r="C406" s="243" t="s">
        <v>21</v>
      </c>
      <c r="D406" s="244"/>
      <c r="E406" s="244"/>
      <c r="F406" s="11">
        <v>7964</v>
      </c>
      <c r="G406" s="11"/>
      <c r="H406" s="11">
        <f>F406+G406</f>
        <v>7964</v>
      </c>
    </row>
    <row r="407" spans="1:13" ht="20.25" customHeight="1" x14ac:dyDescent="0.2">
      <c r="A407" s="235" t="s">
        <v>213</v>
      </c>
      <c r="B407" s="236"/>
      <c r="C407" s="236"/>
      <c r="D407" s="236"/>
      <c r="E407" s="236"/>
      <c r="F407" s="15">
        <f>F411</f>
        <v>5973</v>
      </c>
      <c r="G407" s="15">
        <f>G411</f>
        <v>0</v>
      </c>
      <c r="H407" s="15">
        <f>H411</f>
        <v>5973</v>
      </c>
    </row>
    <row r="408" spans="1:13" s="72" customFormat="1" ht="27" customHeight="1" x14ac:dyDescent="0.2">
      <c r="A408" s="237" t="s">
        <v>135</v>
      </c>
      <c r="B408" s="238"/>
      <c r="C408" s="238"/>
      <c r="D408" s="238"/>
      <c r="E408" s="238"/>
      <c r="F408" s="76">
        <f>F407</f>
        <v>5973</v>
      </c>
      <c r="G408" s="76">
        <f t="shared" ref="G408:H408" si="120">G407</f>
        <v>0</v>
      </c>
      <c r="H408" s="76">
        <f t="shared" si="120"/>
        <v>5973</v>
      </c>
      <c r="L408" s="73"/>
      <c r="M408" s="73"/>
    </row>
    <row r="409" spans="1:13" x14ac:dyDescent="0.2">
      <c r="A409" s="239" t="s">
        <v>13</v>
      </c>
      <c r="B409" s="240"/>
      <c r="C409" s="240"/>
      <c r="D409" s="240"/>
      <c r="E409" s="240"/>
      <c r="F409" s="115"/>
      <c r="G409" s="115"/>
      <c r="H409" s="115">
        <v>0</v>
      </c>
    </row>
    <row r="410" spans="1:13" x14ac:dyDescent="0.2">
      <c r="A410" s="239" t="s">
        <v>69</v>
      </c>
      <c r="B410" s="240"/>
      <c r="C410" s="240"/>
      <c r="D410" s="240"/>
      <c r="E410" s="240"/>
      <c r="F410" s="115">
        <f>F407</f>
        <v>5973</v>
      </c>
      <c r="G410" s="115"/>
      <c r="H410" s="115">
        <v>5973</v>
      </c>
    </row>
    <row r="411" spans="1:13" x14ac:dyDescent="0.2">
      <c r="A411" s="16">
        <v>3</v>
      </c>
      <c r="B411" s="16"/>
      <c r="C411" s="241" t="s">
        <v>4</v>
      </c>
      <c r="D411" s="242"/>
      <c r="E411" s="242"/>
      <c r="F411" s="9">
        <f>F412</f>
        <v>5973</v>
      </c>
      <c r="G411" s="9">
        <f>G412</f>
        <v>0</v>
      </c>
      <c r="H411" s="9">
        <f>H412</f>
        <v>5973</v>
      </c>
    </row>
    <row r="412" spans="1:13" x14ac:dyDescent="0.2">
      <c r="A412" s="17"/>
      <c r="B412" s="17">
        <v>37</v>
      </c>
      <c r="C412" s="243" t="s">
        <v>21</v>
      </c>
      <c r="D412" s="244"/>
      <c r="E412" s="244"/>
      <c r="F412" s="11">
        <v>5973</v>
      </c>
      <c r="G412" s="11"/>
      <c r="H412" s="11">
        <f>F412+G412</f>
        <v>5973</v>
      </c>
    </row>
    <row r="413" spans="1:13" ht="33.75" customHeight="1" x14ac:dyDescent="0.2">
      <c r="A413" s="254" t="s">
        <v>30</v>
      </c>
      <c r="B413" s="255"/>
      <c r="C413" s="255"/>
      <c r="D413" s="255"/>
      <c r="E413" s="255"/>
      <c r="F413" s="56">
        <f>F414+F462</f>
        <v>81734</v>
      </c>
      <c r="G413" s="56">
        <f>G414+G462</f>
        <v>1733</v>
      </c>
      <c r="H413" s="56">
        <f>H414+H462</f>
        <v>83467</v>
      </c>
    </row>
    <row r="414" spans="1:13" ht="32.25" customHeight="1" x14ac:dyDescent="0.2">
      <c r="A414" s="287" t="s">
        <v>114</v>
      </c>
      <c r="B414" s="288"/>
      <c r="C414" s="288"/>
      <c r="D414" s="288"/>
      <c r="E414" s="288"/>
      <c r="F414" s="59">
        <f>F415+F421+F427+F433+F439+F444+F450+F456</f>
        <v>80193</v>
      </c>
      <c r="G414" s="59">
        <f>G415+G421+G427+G433+G439+G444+G450+G456</f>
        <v>1069</v>
      </c>
      <c r="H414" s="59">
        <f>H415+H421+H427+H433+H439+H444+H450+H456</f>
        <v>81262</v>
      </c>
    </row>
    <row r="415" spans="1:13" x14ac:dyDescent="0.2">
      <c r="A415" s="320" t="s">
        <v>214</v>
      </c>
      <c r="B415" s="321"/>
      <c r="C415" s="321"/>
      <c r="D415" s="321"/>
      <c r="E415" s="321"/>
      <c r="F415" s="41">
        <f>F419</f>
        <v>2655</v>
      </c>
      <c r="G415" s="41">
        <f>G419</f>
        <v>0</v>
      </c>
      <c r="H415" s="41">
        <f>H419</f>
        <v>2655</v>
      </c>
    </row>
    <row r="416" spans="1:13" s="72" customFormat="1" ht="15" customHeight="1" x14ac:dyDescent="0.2">
      <c r="A416" s="237" t="s">
        <v>136</v>
      </c>
      <c r="B416" s="238"/>
      <c r="C416" s="238"/>
      <c r="D416" s="238"/>
      <c r="E416" s="238"/>
      <c r="F416" s="76">
        <f t="shared" ref="F416:H416" si="121">F415</f>
        <v>2655</v>
      </c>
      <c r="G416" s="76">
        <f t="shared" si="121"/>
        <v>0</v>
      </c>
      <c r="H416" s="76">
        <f t="shared" si="121"/>
        <v>2655</v>
      </c>
      <c r="L416" s="73"/>
      <c r="M416" s="73"/>
    </row>
    <row r="417" spans="1:13" s="72" customFormat="1" x14ac:dyDescent="0.2">
      <c r="A417" s="239" t="s">
        <v>69</v>
      </c>
      <c r="B417" s="240"/>
      <c r="C417" s="240"/>
      <c r="D417" s="240"/>
      <c r="E417" s="240"/>
      <c r="F417" s="115">
        <f>F415</f>
        <v>2655</v>
      </c>
      <c r="G417" s="115"/>
      <c r="H417" s="115">
        <v>2655</v>
      </c>
      <c r="L417" s="73"/>
      <c r="M417" s="73"/>
    </row>
    <row r="418" spans="1:13" x14ac:dyDescent="0.2">
      <c r="A418" s="322" t="s">
        <v>13</v>
      </c>
      <c r="B418" s="323"/>
      <c r="C418" s="323"/>
      <c r="D418" s="323"/>
      <c r="E418" s="323"/>
      <c r="F418" s="115"/>
      <c r="G418" s="115"/>
      <c r="H418" s="115">
        <v>0</v>
      </c>
    </row>
    <row r="419" spans="1:13" x14ac:dyDescent="0.2">
      <c r="A419" s="20">
        <v>3</v>
      </c>
      <c r="B419" s="20"/>
      <c r="C419" s="311" t="s">
        <v>4</v>
      </c>
      <c r="D419" s="312"/>
      <c r="E419" s="312"/>
      <c r="F419" s="9">
        <f t="shared" ref="F419:H419" si="122">F420</f>
        <v>2655</v>
      </c>
      <c r="G419" s="9">
        <f t="shared" si="122"/>
        <v>0</v>
      </c>
      <c r="H419" s="9">
        <f t="shared" si="122"/>
        <v>2655</v>
      </c>
    </row>
    <row r="420" spans="1:13" x14ac:dyDescent="0.2">
      <c r="A420" s="17"/>
      <c r="B420" s="17">
        <v>37</v>
      </c>
      <c r="C420" s="243" t="s">
        <v>21</v>
      </c>
      <c r="D420" s="244"/>
      <c r="E420" s="244"/>
      <c r="F420" s="11">
        <v>2655</v>
      </c>
      <c r="G420" s="11"/>
      <c r="H420" s="11">
        <f>F420+G420</f>
        <v>2655</v>
      </c>
    </row>
    <row r="421" spans="1:13" ht="23.25" customHeight="1" x14ac:dyDescent="0.2">
      <c r="A421" s="235" t="s">
        <v>215</v>
      </c>
      <c r="B421" s="236"/>
      <c r="C421" s="236"/>
      <c r="D421" s="236"/>
      <c r="E421" s="236"/>
      <c r="F421" s="15">
        <f>F425</f>
        <v>5309</v>
      </c>
      <c r="G421" s="15">
        <f t="shared" ref="G421:H421" si="123">G425</f>
        <v>51</v>
      </c>
      <c r="H421" s="15">
        <f t="shared" si="123"/>
        <v>5360</v>
      </c>
    </row>
    <row r="422" spans="1:13" s="72" customFormat="1" ht="15.75" customHeight="1" x14ac:dyDescent="0.2">
      <c r="A422" s="237" t="s">
        <v>139</v>
      </c>
      <c r="B422" s="238"/>
      <c r="C422" s="238"/>
      <c r="D422" s="238"/>
      <c r="E422" s="238"/>
      <c r="F422" s="76">
        <f t="shared" ref="F422:H422" si="124">F421</f>
        <v>5309</v>
      </c>
      <c r="G422" s="76">
        <f t="shared" si="124"/>
        <v>51</v>
      </c>
      <c r="H422" s="76">
        <f t="shared" si="124"/>
        <v>5360</v>
      </c>
      <c r="L422" s="73"/>
      <c r="M422" s="73"/>
    </row>
    <row r="423" spans="1:13" x14ac:dyDescent="0.2">
      <c r="A423" s="239" t="s">
        <v>13</v>
      </c>
      <c r="B423" s="240"/>
      <c r="C423" s="240"/>
      <c r="D423" s="240"/>
      <c r="E423" s="240"/>
      <c r="F423" s="115">
        <f>F421</f>
        <v>5309</v>
      </c>
      <c r="G423" s="115"/>
      <c r="H423" s="115">
        <v>5360</v>
      </c>
    </row>
    <row r="424" spans="1:13" x14ac:dyDescent="0.2">
      <c r="A424" s="239" t="s">
        <v>69</v>
      </c>
      <c r="B424" s="240"/>
      <c r="C424" s="240"/>
      <c r="D424" s="240"/>
      <c r="E424" s="240"/>
      <c r="F424" s="115"/>
      <c r="G424" s="115"/>
      <c r="H424" s="115"/>
    </row>
    <row r="425" spans="1:13" x14ac:dyDescent="0.2">
      <c r="A425" s="16">
        <v>3</v>
      </c>
      <c r="B425" s="16"/>
      <c r="C425" s="241" t="s">
        <v>4</v>
      </c>
      <c r="D425" s="242"/>
      <c r="E425" s="242"/>
      <c r="F425" s="9">
        <f>F426</f>
        <v>5309</v>
      </c>
      <c r="G425" s="9">
        <f t="shared" ref="G425:H425" si="125">G426</f>
        <v>51</v>
      </c>
      <c r="H425" s="9">
        <f t="shared" si="125"/>
        <v>5360</v>
      </c>
    </row>
    <row r="426" spans="1:13" x14ac:dyDescent="0.2">
      <c r="A426" s="17"/>
      <c r="B426" s="17">
        <v>37</v>
      </c>
      <c r="C426" s="243" t="s">
        <v>21</v>
      </c>
      <c r="D426" s="244"/>
      <c r="E426" s="244"/>
      <c r="F426" s="11">
        <v>5309</v>
      </c>
      <c r="G426" s="11">
        <v>51</v>
      </c>
      <c r="H426" s="11">
        <f>F426+G426</f>
        <v>5360</v>
      </c>
    </row>
    <row r="427" spans="1:13" ht="23.25" customHeight="1" x14ac:dyDescent="0.2">
      <c r="A427" s="235" t="s">
        <v>224</v>
      </c>
      <c r="B427" s="236"/>
      <c r="C427" s="236"/>
      <c r="D427" s="236"/>
      <c r="E427" s="236"/>
      <c r="F427" s="15">
        <f>F430</f>
        <v>30421</v>
      </c>
      <c r="G427" s="15">
        <f>G430</f>
        <v>0</v>
      </c>
      <c r="H427" s="15">
        <f>H430</f>
        <v>30421</v>
      </c>
    </row>
    <row r="428" spans="1:13" s="72" customFormat="1" ht="16.5" customHeight="1" x14ac:dyDescent="0.2">
      <c r="A428" s="237" t="s">
        <v>139</v>
      </c>
      <c r="B428" s="238"/>
      <c r="C428" s="238"/>
      <c r="D428" s="238"/>
      <c r="E428" s="238"/>
      <c r="F428" s="76">
        <f t="shared" ref="F428:H428" si="126">F427</f>
        <v>30421</v>
      </c>
      <c r="G428" s="76">
        <f t="shared" si="126"/>
        <v>0</v>
      </c>
      <c r="H428" s="76">
        <f t="shared" si="126"/>
        <v>30421</v>
      </c>
      <c r="L428" s="73"/>
      <c r="M428" s="73"/>
    </row>
    <row r="429" spans="1:13" x14ac:dyDescent="0.2">
      <c r="A429" s="239" t="s">
        <v>69</v>
      </c>
      <c r="B429" s="240"/>
      <c r="C429" s="240"/>
      <c r="D429" s="240"/>
      <c r="E429" s="240"/>
      <c r="F429" s="115">
        <f>F427</f>
        <v>30421</v>
      </c>
      <c r="G429" s="115"/>
      <c r="H429" s="115">
        <v>30421</v>
      </c>
    </row>
    <row r="430" spans="1:13" x14ac:dyDescent="0.2">
      <c r="A430" s="16">
        <v>3</v>
      </c>
      <c r="B430" s="16"/>
      <c r="C430" s="241" t="s">
        <v>4</v>
      </c>
      <c r="D430" s="242"/>
      <c r="E430" s="242"/>
      <c r="F430" s="9">
        <f>F431+F432</f>
        <v>30421</v>
      </c>
      <c r="G430" s="9">
        <f>G431+G432</f>
        <v>0</v>
      </c>
      <c r="H430" s="9">
        <f>H431+H432</f>
        <v>30421</v>
      </c>
    </row>
    <row r="431" spans="1:13" x14ac:dyDescent="0.2">
      <c r="A431" s="17"/>
      <c r="B431" s="17">
        <v>31</v>
      </c>
      <c r="C431" s="243" t="s">
        <v>5</v>
      </c>
      <c r="D431" s="244"/>
      <c r="E431" s="244"/>
      <c r="F431" s="11">
        <v>29758</v>
      </c>
      <c r="G431" s="11"/>
      <c r="H431" s="11">
        <f t="shared" ref="H431:H432" si="127">F431+G431</f>
        <v>29758</v>
      </c>
    </row>
    <row r="432" spans="1:13" x14ac:dyDescent="0.2">
      <c r="A432" s="17"/>
      <c r="B432" s="17">
        <v>32</v>
      </c>
      <c r="C432" s="243" t="s">
        <v>6</v>
      </c>
      <c r="D432" s="244"/>
      <c r="E432" s="244"/>
      <c r="F432" s="11">
        <v>663</v>
      </c>
      <c r="G432" s="11"/>
      <c r="H432" s="11">
        <f t="shared" si="127"/>
        <v>663</v>
      </c>
    </row>
    <row r="433" spans="1:13" ht="30.75" customHeight="1" x14ac:dyDescent="0.2">
      <c r="A433" s="272" t="s">
        <v>216</v>
      </c>
      <c r="B433" s="273"/>
      <c r="C433" s="273"/>
      <c r="D433" s="273"/>
      <c r="E433" s="273"/>
      <c r="F433" s="44">
        <f>F437</f>
        <v>6636</v>
      </c>
      <c r="G433" s="39">
        <f>G437</f>
        <v>0</v>
      </c>
      <c r="H433" s="39">
        <f>H437</f>
        <v>6636</v>
      </c>
    </row>
    <row r="434" spans="1:13" s="72" customFormat="1" ht="24" customHeight="1" x14ac:dyDescent="0.2">
      <c r="A434" s="237" t="s">
        <v>126</v>
      </c>
      <c r="B434" s="238"/>
      <c r="C434" s="238"/>
      <c r="D434" s="238"/>
      <c r="E434" s="238"/>
      <c r="F434" s="77">
        <f t="shared" ref="F434:H434" si="128">F433</f>
        <v>6636</v>
      </c>
      <c r="G434" s="78">
        <f t="shared" si="128"/>
        <v>0</v>
      </c>
      <c r="H434" s="78">
        <f t="shared" si="128"/>
        <v>6636</v>
      </c>
      <c r="L434" s="73"/>
      <c r="M434" s="73"/>
    </row>
    <row r="435" spans="1:13" ht="15" customHeight="1" x14ac:dyDescent="0.2">
      <c r="A435" s="270" t="s">
        <v>69</v>
      </c>
      <c r="B435" s="271"/>
      <c r="C435" s="271"/>
      <c r="D435" s="271"/>
      <c r="E435" s="271"/>
      <c r="F435" s="120">
        <f>F433</f>
        <v>6636</v>
      </c>
      <c r="G435" s="117"/>
      <c r="H435" s="117">
        <v>6636</v>
      </c>
    </row>
    <row r="436" spans="1:13" x14ac:dyDescent="0.2">
      <c r="A436" s="297" t="s">
        <v>13</v>
      </c>
      <c r="B436" s="298"/>
      <c r="C436" s="298"/>
      <c r="D436" s="298"/>
      <c r="E436" s="298"/>
      <c r="F436" s="120"/>
      <c r="G436" s="117"/>
      <c r="H436" s="117"/>
    </row>
    <row r="437" spans="1:13" x14ac:dyDescent="0.2">
      <c r="A437" s="20">
        <v>3</v>
      </c>
      <c r="B437" s="20"/>
      <c r="C437" s="311" t="s">
        <v>4</v>
      </c>
      <c r="D437" s="312"/>
      <c r="E437" s="312"/>
      <c r="F437" s="45">
        <f t="shared" ref="F437:H437" si="129">F438</f>
        <v>6636</v>
      </c>
      <c r="G437" s="29">
        <f t="shared" si="129"/>
        <v>0</v>
      </c>
      <c r="H437" s="29">
        <f t="shared" si="129"/>
        <v>6636</v>
      </c>
    </row>
    <row r="438" spans="1:13" x14ac:dyDescent="0.2">
      <c r="A438" s="17"/>
      <c r="B438" s="17">
        <v>37</v>
      </c>
      <c r="C438" s="243" t="s">
        <v>21</v>
      </c>
      <c r="D438" s="244"/>
      <c r="E438" s="244"/>
      <c r="F438" s="43">
        <v>6636</v>
      </c>
      <c r="G438" s="92"/>
      <c r="H438" s="92">
        <f>F438+G438</f>
        <v>6636</v>
      </c>
    </row>
    <row r="439" spans="1:13" ht="15" customHeight="1" x14ac:dyDescent="0.2">
      <c r="A439" s="235" t="s">
        <v>217</v>
      </c>
      <c r="B439" s="236"/>
      <c r="C439" s="236"/>
      <c r="D439" s="236"/>
      <c r="E439" s="236"/>
      <c r="F439" s="15">
        <f>F442</f>
        <v>1990</v>
      </c>
      <c r="G439" s="15">
        <f>G442</f>
        <v>0</v>
      </c>
      <c r="H439" s="15">
        <f>H442</f>
        <v>1990</v>
      </c>
    </row>
    <row r="440" spans="1:13" s="72" customFormat="1" ht="15" customHeight="1" x14ac:dyDescent="0.2">
      <c r="A440" s="237" t="s">
        <v>138</v>
      </c>
      <c r="B440" s="238"/>
      <c r="C440" s="238"/>
      <c r="D440" s="238"/>
      <c r="E440" s="238"/>
      <c r="F440" s="76">
        <f t="shared" ref="F440:H440" si="130">F439</f>
        <v>1990</v>
      </c>
      <c r="G440" s="76">
        <f t="shared" si="130"/>
        <v>0</v>
      </c>
      <c r="H440" s="76">
        <f t="shared" si="130"/>
        <v>1990</v>
      </c>
      <c r="L440" s="73"/>
      <c r="M440" s="73"/>
    </row>
    <row r="441" spans="1:13" x14ac:dyDescent="0.2">
      <c r="A441" s="239" t="s">
        <v>69</v>
      </c>
      <c r="B441" s="240"/>
      <c r="C441" s="240"/>
      <c r="D441" s="240"/>
      <c r="E441" s="240"/>
      <c r="F441" s="115">
        <f>F439</f>
        <v>1990</v>
      </c>
      <c r="G441" s="115"/>
      <c r="H441" s="115">
        <v>1990</v>
      </c>
    </row>
    <row r="442" spans="1:13" x14ac:dyDescent="0.2">
      <c r="A442" s="16">
        <v>3</v>
      </c>
      <c r="B442" s="16"/>
      <c r="C442" s="241" t="s">
        <v>4</v>
      </c>
      <c r="D442" s="242"/>
      <c r="E442" s="242"/>
      <c r="F442" s="9">
        <f>F443</f>
        <v>1990</v>
      </c>
      <c r="G442" s="9">
        <f t="shared" ref="G442:H442" si="131">G443</f>
        <v>0</v>
      </c>
      <c r="H442" s="9">
        <f t="shared" si="131"/>
        <v>1990</v>
      </c>
    </row>
    <row r="443" spans="1:13" x14ac:dyDescent="0.2">
      <c r="A443" s="17"/>
      <c r="B443" s="17">
        <v>37</v>
      </c>
      <c r="C443" s="243" t="s">
        <v>21</v>
      </c>
      <c r="D443" s="244"/>
      <c r="E443" s="244"/>
      <c r="F443" s="11">
        <v>1990</v>
      </c>
      <c r="G443" s="11"/>
      <c r="H443" s="11">
        <f>F443+G443</f>
        <v>1990</v>
      </c>
    </row>
    <row r="444" spans="1:13" ht="20.25" customHeight="1" x14ac:dyDescent="0.2">
      <c r="A444" s="235" t="s">
        <v>218</v>
      </c>
      <c r="B444" s="236"/>
      <c r="C444" s="236"/>
      <c r="D444" s="236"/>
      <c r="E444" s="236"/>
      <c r="F444" s="15">
        <f>F448</f>
        <v>2655</v>
      </c>
      <c r="G444" s="15">
        <f t="shared" ref="G444:H444" si="132">G448</f>
        <v>0</v>
      </c>
      <c r="H444" s="15">
        <f t="shared" si="132"/>
        <v>2655</v>
      </c>
    </row>
    <row r="445" spans="1:13" s="72" customFormat="1" ht="16.5" customHeight="1" x14ac:dyDescent="0.2">
      <c r="A445" s="237" t="s">
        <v>138</v>
      </c>
      <c r="B445" s="238"/>
      <c r="C445" s="238"/>
      <c r="D445" s="238"/>
      <c r="E445" s="238"/>
      <c r="F445" s="76">
        <f t="shared" ref="F445:H445" si="133">F444</f>
        <v>2655</v>
      </c>
      <c r="G445" s="76">
        <f t="shared" si="133"/>
        <v>0</v>
      </c>
      <c r="H445" s="76">
        <f t="shared" si="133"/>
        <v>2655</v>
      </c>
      <c r="L445" s="73"/>
      <c r="M445" s="73"/>
    </row>
    <row r="446" spans="1:13" x14ac:dyDescent="0.2">
      <c r="A446" s="239" t="s">
        <v>13</v>
      </c>
      <c r="B446" s="240"/>
      <c r="C446" s="240"/>
      <c r="D446" s="240"/>
      <c r="E446" s="240"/>
      <c r="F446" s="115"/>
      <c r="G446" s="115"/>
      <c r="H446" s="115"/>
    </row>
    <row r="447" spans="1:13" x14ac:dyDescent="0.2">
      <c r="A447" s="239" t="s">
        <v>69</v>
      </c>
      <c r="B447" s="240"/>
      <c r="C447" s="240"/>
      <c r="D447" s="240"/>
      <c r="E447" s="240"/>
      <c r="F447" s="115">
        <f>F444</f>
        <v>2655</v>
      </c>
      <c r="G447" s="115"/>
      <c r="H447" s="115">
        <v>2655</v>
      </c>
    </row>
    <row r="448" spans="1:13" x14ac:dyDescent="0.2">
      <c r="A448" s="16">
        <v>3</v>
      </c>
      <c r="B448" s="16"/>
      <c r="C448" s="241" t="s">
        <v>4</v>
      </c>
      <c r="D448" s="242"/>
      <c r="E448" s="242"/>
      <c r="F448" s="9">
        <f>F449</f>
        <v>2655</v>
      </c>
      <c r="G448" s="9">
        <f t="shared" ref="G448:H448" si="134">G449</f>
        <v>0</v>
      </c>
      <c r="H448" s="9">
        <f t="shared" si="134"/>
        <v>2655</v>
      </c>
    </row>
    <row r="449" spans="1:13" x14ac:dyDescent="0.2">
      <c r="A449" s="17"/>
      <c r="B449" s="17">
        <v>37</v>
      </c>
      <c r="C449" s="243" t="s">
        <v>21</v>
      </c>
      <c r="D449" s="244"/>
      <c r="E449" s="244"/>
      <c r="F449" s="11">
        <v>2655</v>
      </c>
      <c r="G449" s="11"/>
      <c r="H449" s="11">
        <f>F449+G449</f>
        <v>2655</v>
      </c>
    </row>
    <row r="450" spans="1:13" ht="20.25" customHeight="1" x14ac:dyDescent="0.2">
      <c r="A450" s="235" t="s">
        <v>219</v>
      </c>
      <c r="B450" s="236"/>
      <c r="C450" s="236"/>
      <c r="D450" s="236"/>
      <c r="E450" s="236"/>
      <c r="F450" s="15">
        <f>F454</f>
        <v>3982</v>
      </c>
      <c r="G450" s="15">
        <f t="shared" ref="G450:H450" si="135">G454</f>
        <v>1018</v>
      </c>
      <c r="H450" s="15">
        <f t="shared" si="135"/>
        <v>5000</v>
      </c>
    </row>
    <row r="451" spans="1:13" s="72" customFormat="1" ht="16.5" customHeight="1" x14ac:dyDescent="0.2">
      <c r="A451" s="237" t="s">
        <v>139</v>
      </c>
      <c r="B451" s="238"/>
      <c r="C451" s="238"/>
      <c r="D451" s="238"/>
      <c r="E451" s="238"/>
      <c r="F451" s="76">
        <f t="shared" ref="F451:H451" si="136">F450</f>
        <v>3982</v>
      </c>
      <c r="G451" s="76">
        <f t="shared" si="136"/>
        <v>1018</v>
      </c>
      <c r="H451" s="76">
        <f t="shared" si="136"/>
        <v>5000</v>
      </c>
      <c r="L451" s="73"/>
      <c r="M451" s="73"/>
    </row>
    <row r="452" spans="1:13" x14ac:dyDescent="0.2">
      <c r="A452" s="239" t="s">
        <v>13</v>
      </c>
      <c r="B452" s="240"/>
      <c r="C452" s="240"/>
      <c r="D452" s="240"/>
      <c r="E452" s="240"/>
      <c r="F452" s="115"/>
      <c r="G452" s="115"/>
      <c r="H452" s="115"/>
    </row>
    <row r="453" spans="1:13" ht="15" customHeight="1" x14ac:dyDescent="0.2">
      <c r="A453" s="270" t="s">
        <v>69</v>
      </c>
      <c r="B453" s="271"/>
      <c r="C453" s="271"/>
      <c r="D453" s="271"/>
      <c r="E453" s="271"/>
      <c r="F453" s="115">
        <v>3982</v>
      </c>
      <c r="G453" s="115"/>
      <c r="H453" s="115">
        <v>5000</v>
      </c>
    </row>
    <row r="454" spans="1:13" x14ac:dyDescent="0.2">
      <c r="A454" s="16">
        <v>3</v>
      </c>
      <c r="B454" s="16"/>
      <c r="C454" s="241" t="s">
        <v>4</v>
      </c>
      <c r="D454" s="242"/>
      <c r="E454" s="242"/>
      <c r="F454" s="9">
        <f>F455</f>
        <v>3982</v>
      </c>
      <c r="G454" s="9">
        <f t="shared" ref="G454:H454" si="137">G455</f>
        <v>1018</v>
      </c>
      <c r="H454" s="9">
        <f t="shared" si="137"/>
        <v>5000</v>
      </c>
    </row>
    <row r="455" spans="1:13" x14ac:dyDescent="0.2">
      <c r="A455" s="17"/>
      <c r="B455" s="17">
        <v>37</v>
      </c>
      <c r="C455" s="243" t="s">
        <v>21</v>
      </c>
      <c r="D455" s="244"/>
      <c r="E455" s="244"/>
      <c r="F455" s="11">
        <v>3982</v>
      </c>
      <c r="G455" s="11">
        <v>1018</v>
      </c>
      <c r="H455" s="11">
        <f>F455+G455</f>
        <v>5000</v>
      </c>
    </row>
    <row r="456" spans="1:13" ht="26.25" customHeight="1" x14ac:dyDescent="0.2">
      <c r="A456" s="235" t="s">
        <v>220</v>
      </c>
      <c r="B456" s="236"/>
      <c r="C456" s="236"/>
      <c r="D456" s="236"/>
      <c r="E456" s="236"/>
      <c r="F456" s="15">
        <f>F460</f>
        <v>26545</v>
      </c>
      <c r="G456" s="15">
        <f t="shared" ref="G456:H456" si="138">G460</f>
        <v>0</v>
      </c>
      <c r="H456" s="15">
        <f t="shared" si="138"/>
        <v>26545</v>
      </c>
    </row>
    <row r="457" spans="1:13" s="72" customFormat="1" ht="15" customHeight="1" x14ac:dyDescent="0.2">
      <c r="A457" s="237" t="s">
        <v>136</v>
      </c>
      <c r="B457" s="238"/>
      <c r="C457" s="238"/>
      <c r="D457" s="238"/>
      <c r="E457" s="238"/>
      <c r="F457" s="76">
        <f t="shared" ref="F457:H457" si="139">F456</f>
        <v>26545</v>
      </c>
      <c r="G457" s="76">
        <f t="shared" si="139"/>
        <v>0</v>
      </c>
      <c r="H457" s="76">
        <f t="shared" si="139"/>
        <v>26545</v>
      </c>
      <c r="L457" s="73"/>
      <c r="M457" s="73"/>
    </row>
    <row r="458" spans="1:13" x14ac:dyDescent="0.2">
      <c r="A458" s="239" t="s">
        <v>13</v>
      </c>
      <c r="B458" s="240"/>
      <c r="C458" s="240"/>
      <c r="D458" s="240"/>
      <c r="E458" s="240"/>
      <c r="F458" s="120">
        <v>0</v>
      </c>
      <c r="G458" s="121"/>
      <c r="H458" s="121"/>
    </row>
    <row r="459" spans="1:13" x14ac:dyDescent="0.2">
      <c r="A459" s="239" t="s">
        <v>69</v>
      </c>
      <c r="B459" s="240"/>
      <c r="C459" s="240"/>
      <c r="D459" s="240"/>
      <c r="E459" s="240"/>
      <c r="F459" s="120">
        <f>F456-F458</f>
        <v>26545</v>
      </c>
      <c r="G459" s="120"/>
      <c r="H459" s="120">
        <v>26545</v>
      </c>
    </row>
    <row r="460" spans="1:13" x14ac:dyDescent="0.2">
      <c r="A460" s="16">
        <v>3</v>
      </c>
      <c r="B460" s="16"/>
      <c r="C460" s="241" t="s">
        <v>4</v>
      </c>
      <c r="D460" s="242"/>
      <c r="E460" s="242"/>
      <c r="F460" s="31">
        <f>F461</f>
        <v>26545</v>
      </c>
      <c r="G460" s="31">
        <f t="shared" ref="G460:H460" si="140">G461</f>
        <v>0</v>
      </c>
      <c r="H460" s="31">
        <f t="shared" si="140"/>
        <v>26545</v>
      </c>
    </row>
    <row r="461" spans="1:13" x14ac:dyDescent="0.2">
      <c r="A461" s="17"/>
      <c r="B461" s="17">
        <v>37</v>
      </c>
      <c r="C461" s="243" t="s">
        <v>21</v>
      </c>
      <c r="D461" s="244"/>
      <c r="E461" s="244"/>
      <c r="F461" s="21">
        <v>26545</v>
      </c>
      <c r="G461" s="21"/>
      <c r="H461" s="21">
        <f>F461+G461</f>
        <v>26545</v>
      </c>
    </row>
    <row r="462" spans="1:13" ht="25.5" customHeight="1" x14ac:dyDescent="0.2">
      <c r="A462" s="287" t="s">
        <v>115</v>
      </c>
      <c r="B462" s="288"/>
      <c r="C462" s="288"/>
      <c r="D462" s="288"/>
      <c r="E462" s="288"/>
      <c r="F462" s="59">
        <f>F463+F470+F476</f>
        <v>1541</v>
      </c>
      <c r="G462" s="59">
        <f t="shared" ref="G462:H462" si="141">G463+G470+G476</f>
        <v>664</v>
      </c>
      <c r="H462" s="59">
        <f t="shared" si="141"/>
        <v>2205</v>
      </c>
      <c r="I462" s="72"/>
    </row>
    <row r="463" spans="1:13" ht="15" customHeight="1" x14ac:dyDescent="0.2">
      <c r="A463" s="235" t="s">
        <v>221</v>
      </c>
      <c r="B463" s="236"/>
      <c r="C463" s="236"/>
      <c r="D463" s="236"/>
      <c r="E463" s="236"/>
      <c r="F463" s="15">
        <f>F467</f>
        <v>877</v>
      </c>
      <c r="G463" s="15">
        <f t="shared" ref="G463:H463" si="142">G467</f>
        <v>0</v>
      </c>
      <c r="H463" s="15">
        <f t="shared" si="142"/>
        <v>877</v>
      </c>
    </row>
    <row r="464" spans="1:13" s="72" customFormat="1" ht="24" customHeight="1" x14ac:dyDescent="0.2">
      <c r="A464" s="237" t="s">
        <v>137</v>
      </c>
      <c r="B464" s="238"/>
      <c r="C464" s="238"/>
      <c r="D464" s="238"/>
      <c r="E464" s="238"/>
      <c r="F464" s="76">
        <f t="shared" ref="F464:H464" si="143">F463</f>
        <v>877</v>
      </c>
      <c r="G464" s="76">
        <f t="shared" si="143"/>
        <v>0</v>
      </c>
      <c r="H464" s="76">
        <f t="shared" si="143"/>
        <v>877</v>
      </c>
      <c r="L464" s="73"/>
      <c r="M464" s="73"/>
    </row>
    <row r="465" spans="1:13" s="110" customFormat="1" ht="14.25" customHeight="1" x14ac:dyDescent="0.2">
      <c r="A465" s="239" t="s">
        <v>69</v>
      </c>
      <c r="B465" s="240"/>
      <c r="C465" s="240"/>
      <c r="D465" s="240"/>
      <c r="E465" s="240"/>
      <c r="F465" s="120">
        <v>877</v>
      </c>
      <c r="G465" s="120"/>
      <c r="H465" s="120">
        <v>877</v>
      </c>
      <c r="L465" s="111"/>
      <c r="M465" s="111"/>
    </row>
    <row r="466" spans="1:13" x14ac:dyDescent="0.2">
      <c r="A466" s="239" t="s">
        <v>13</v>
      </c>
      <c r="B466" s="240"/>
      <c r="C466" s="240"/>
      <c r="D466" s="240"/>
      <c r="E466" s="240"/>
      <c r="F466" s="120">
        <f>F463-F465</f>
        <v>0</v>
      </c>
      <c r="G466" s="121"/>
      <c r="H466" s="120"/>
    </row>
    <row r="467" spans="1:13" x14ac:dyDescent="0.2">
      <c r="A467" s="16">
        <v>3</v>
      </c>
      <c r="B467" s="16"/>
      <c r="C467" s="241" t="s">
        <v>4</v>
      </c>
      <c r="D467" s="242"/>
      <c r="E467" s="242"/>
      <c r="F467" s="31">
        <f>F468+F469</f>
        <v>877</v>
      </c>
      <c r="G467" s="31">
        <f>G468+G469</f>
        <v>0</v>
      </c>
      <c r="H467" s="31">
        <f>H468+H469</f>
        <v>877</v>
      </c>
    </row>
    <row r="468" spans="1:13" x14ac:dyDescent="0.2">
      <c r="A468" s="17"/>
      <c r="B468" s="17">
        <v>38</v>
      </c>
      <c r="C468" s="243" t="s">
        <v>7</v>
      </c>
      <c r="D468" s="244"/>
      <c r="E468" s="244"/>
      <c r="F468" s="21">
        <v>213</v>
      </c>
      <c r="G468" s="21"/>
      <c r="H468" s="21">
        <f t="shared" ref="H468:H469" si="144">F468+G468</f>
        <v>213</v>
      </c>
    </row>
    <row r="469" spans="1:13" ht="14.25" customHeight="1" x14ac:dyDescent="0.2">
      <c r="A469" s="17"/>
      <c r="B469" s="17">
        <v>36</v>
      </c>
      <c r="C469" s="243" t="s">
        <v>89</v>
      </c>
      <c r="D469" s="244"/>
      <c r="E469" s="244"/>
      <c r="F469" s="21">
        <v>664</v>
      </c>
      <c r="G469" s="21"/>
      <c r="H469" s="21">
        <f t="shared" si="144"/>
        <v>664</v>
      </c>
    </row>
    <row r="470" spans="1:13" ht="26.25" customHeight="1" x14ac:dyDescent="0.2">
      <c r="A470" s="235" t="s">
        <v>222</v>
      </c>
      <c r="B470" s="236"/>
      <c r="C470" s="236"/>
      <c r="D470" s="236"/>
      <c r="E470" s="236"/>
      <c r="F470" s="15">
        <f>F474</f>
        <v>664</v>
      </c>
      <c r="G470" s="15">
        <f t="shared" ref="G470:H470" si="145">G474</f>
        <v>0</v>
      </c>
      <c r="H470" s="15">
        <f t="shared" si="145"/>
        <v>664</v>
      </c>
    </row>
    <row r="471" spans="1:13" s="72" customFormat="1" ht="25.5" customHeight="1" x14ac:dyDescent="0.2">
      <c r="A471" s="237" t="s">
        <v>137</v>
      </c>
      <c r="B471" s="238"/>
      <c r="C471" s="238"/>
      <c r="D471" s="238"/>
      <c r="E471" s="238"/>
      <c r="F471" s="76">
        <f t="shared" ref="F471:H471" si="146">F470</f>
        <v>664</v>
      </c>
      <c r="G471" s="76">
        <f t="shared" si="146"/>
        <v>0</v>
      </c>
      <c r="H471" s="76">
        <f t="shared" si="146"/>
        <v>664</v>
      </c>
      <c r="L471" s="73"/>
      <c r="M471" s="73"/>
    </row>
    <row r="472" spans="1:13" s="110" customFormat="1" ht="15" customHeight="1" x14ac:dyDescent="0.2">
      <c r="A472" s="239" t="s">
        <v>69</v>
      </c>
      <c r="B472" s="240"/>
      <c r="C472" s="240"/>
      <c r="D472" s="240"/>
      <c r="E472" s="240"/>
      <c r="F472" s="120">
        <v>664</v>
      </c>
      <c r="G472" s="120"/>
      <c r="H472" s="120">
        <v>664</v>
      </c>
      <c r="L472" s="111"/>
      <c r="M472" s="111"/>
    </row>
    <row r="473" spans="1:13" x14ac:dyDescent="0.2">
      <c r="A473" s="239" t="s">
        <v>13</v>
      </c>
      <c r="B473" s="240"/>
      <c r="C473" s="240"/>
      <c r="D473" s="240"/>
      <c r="E473" s="240"/>
      <c r="F473" s="115">
        <f>F470-F472</f>
        <v>0</v>
      </c>
      <c r="G473" s="115"/>
      <c r="H473" s="115"/>
    </row>
    <row r="474" spans="1:13" x14ac:dyDescent="0.2">
      <c r="A474" s="16">
        <v>3</v>
      </c>
      <c r="B474" s="16"/>
      <c r="C474" s="241" t="s">
        <v>4</v>
      </c>
      <c r="D474" s="242"/>
      <c r="E474" s="242"/>
      <c r="F474" s="51">
        <f>F475</f>
        <v>664</v>
      </c>
      <c r="G474" s="9">
        <f t="shared" ref="G474:H474" si="147">G475</f>
        <v>0</v>
      </c>
      <c r="H474" s="9">
        <f t="shared" si="147"/>
        <v>664</v>
      </c>
    </row>
    <row r="475" spans="1:13" x14ac:dyDescent="0.2">
      <c r="A475" s="17"/>
      <c r="B475" s="17">
        <v>38</v>
      </c>
      <c r="C475" s="243" t="s">
        <v>7</v>
      </c>
      <c r="D475" s="244"/>
      <c r="E475" s="244"/>
      <c r="F475" s="11">
        <v>664</v>
      </c>
      <c r="G475" s="11"/>
      <c r="H475" s="11">
        <f>F475+G475</f>
        <v>664</v>
      </c>
    </row>
    <row r="476" spans="1:13" ht="26.25" customHeight="1" x14ac:dyDescent="0.2">
      <c r="A476" s="235" t="s">
        <v>237</v>
      </c>
      <c r="B476" s="236"/>
      <c r="C476" s="236"/>
      <c r="D476" s="236"/>
      <c r="E476" s="236"/>
      <c r="F476" s="15">
        <f>F480</f>
        <v>0</v>
      </c>
      <c r="G476" s="15">
        <f t="shared" ref="G476:H476" si="148">G480</f>
        <v>664</v>
      </c>
      <c r="H476" s="15">
        <f t="shared" si="148"/>
        <v>664</v>
      </c>
    </row>
    <row r="477" spans="1:13" s="72" customFormat="1" ht="25.5" customHeight="1" x14ac:dyDescent="0.2">
      <c r="A477" s="237" t="s">
        <v>137</v>
      </c>
      <c r="B477" s="238"/>
      <c r="C477" s="238"/>
      <c r="D477" s="238"/>
      <c r="E477" s="238"/>
      <c r="F477" s="76">
        <f t="shared" ref="F477:H477" si="149">F476</f>
        <v>0</v>
      </c>
      <c r="G477" s="76">
        <f t="shared" si="149"/>
        <v>664</v>
      </c>
      <c r="H477" s="76">
        <f t="shared" si="149"/>
        <v>664</v>
      </c>
      <c r="L477" s="73"/>
      <c r="M477" s="73"/>
    </row>
    <row r="478" spans="1:13" s="110" customFormat="1" ht="15" customHeight="1" x14ac:dyDescent="0.2">
      <c r="A478" s="239" t="s">
        <v>69</v>
      </c>
      <c r="B478" s="240"/>
      <c r="C478" s="240"/>
      <c r="D478" s="240"/>
      <c r="E478" s="240"/>
      <c r="F478" s="120"/>
      <c r="G478" s="120"/>
      <c r="H478" s="120"/>
      <c r="L478" s="111"/>
      <c r="M478" s="111"/>
    </row>
    <row r="479" spans="1:13" x14ac:dyDescent="0.2">
      <c r="A479" s="239" t="s">
        <v>13</v>
      </c>
      <c r="B479" s="240"/>
      <c r="C479" s="240"/>
      <c r="D479" s="240"/>
      <c r="E479" s="240"/>
      <c r="F479" s="115"/>
      <c r="G479" s="115"/>
      <c r="H479" s="115">
        <v>664</v>
      </c>
    </row>
    <row r="480" spans="1:13" x14ac:dyDescent="0.2">
      <c r="A480" s="16">
        <v>3</v>
      </c>
      <c r="B480" s="16"/>
      <c r="C480" s="241" t="s">
        <v>4</v>
      </c>
      <c r="D480" s="242"/>
      <c r="E480" s="242"/>
      <c r="F480" s="51">
        <f>F481</f>
        <v>0</v>
      </c>
      <c r="G480" s="9">
        <f t="shared" ref="G480:H480" si="150">G481</f>
        <v>664</v>
      </c>
      <c r="H480" s="9">
        <f t="shared" si="150"/>
        <v>664</v>
      </c>
    </row>
    <row r="481" spans="1:13" x14ac:dyDescent="0.2">
      <c r="A481" s="17"/>
      <c r="B481" s="17">
        <v>38</v>
      </c>
      <c r="C481" s="243" t="s">
        <v>7</v>
      </c>
      <c r="D481" s="244"/>
      <c r="E481" s="244"/>
      <c r="F481" s="11"/>
      <c r="G481" s="11">
        <v>664</v>
      </c>
      <c r="H481" s="11">
        <f>F481+G481</f>
        <v>664</v>
      </c>
    </row>
    <row r="482" spans="1:13" ht="16.5" customHeight="1" x14ac:dyDescent="0.2">
      <c r="A482" s="18"/>
      <c r="B482" s="18"/>
      <c r="C482" s="18"/>
      <c r="D482" s="88"/>
      <c r="E482" s="88"/>
      <c r="F482" s="34"/>
      <c r="G482" s="34"/>
      <c r="H482" s="34"/>
    </row>
    <row r="483" spans="1:13" x14ac:dyDescent="0.2">
      <c r="A483" s="248" t="s">
        <v>50</v>
      </c>
      <c r="B483" s="248"/>
      <c r="C483" s="248"/>
      <c r="D483" s="248"/>
      <c r="E483" s="248"/>
      <c r="F483" s="248"/>
      <c r="G483" s="248"/>
      <c r="H483" s="248"/>
    </row>
    <row r="484" spans="1:13" ht="19.5" customHeight="1" x14ac:dyDescent="0.2">
      <c r="A484" s="131"/>
      <c r="B484" s="131"/>
      <c r="C484" s="131"/>
      <c r="D484" s="131"/>
      <c r="E484" s="131"/>
      <c r="F484" s="131"/>
      <c r="G484" s="131"/>
      <c r="H484" s="131"/>
    </row>
    <row r="485" spans="1:13" ht="95.25" customHeight="1" x14ac:dyDescent="0.2">
      <c r="A485" s="221" t="s">
        <v>289</v>
      </c>
      <c r="B485" s="221"/>
      <c r="C485" s="221"/>
      <c r="D485" s="221"/>
      <c r="E485" s="221"/>
      <c r="F485" s="221"/>
      <c r="G485" s="221"/>
      <c r="H485" s="221"/>
    </row>
    <row r="486" spans="1:13" ht="12.75" customHeight="1" x14ac:dyDescent="0.2">
      <c r="A486" s="131"/>
      <c r="B486" s="131"/>
      <c r="C486" s="131"/>
      <c r="D486" s="131"/>
      <c r="E486" s="131"/>
      <c r="F486" s="131"/>
      <c r="G486" s="131"/>
      <c r="H486" s="131"/>
    </row>
    <row r="487" spans="1:13" x14ac:dyDescent="0.2">
      <c r="D487" s="100"/>
      <c r="E487" s="100"/>
    </row>
    <row r="488" spans="1:13" s="135" customFormat="1" x14ac:dyDescent="0.2">
      <c r="A488" s="220" t="s">
        <v>232</v>
      </c>
      <c r="B488" s="220"/>
      <c r="C488" s="220"/>
      <c r="D488" s="220"/>
      <c r="E488" s="220"/>
      <c r="F488" s="220"/>
      <c r="G488" s="220"/>
      <c r="H488" s="220"/>
      <c r="L488" s="136"/>
      <c r="M488" s="136"/>
    </row>
    <row r="489" spans="1:13" x14ac:dyDescent="0.2">
      <c r="A489" s="132"/>
      <c r="B489" s="132"/>
      <c r="C489" s="132"/>
      <c r="D489" s="132"/>
      <c r="E489" s="132"/>
      <c r="F489" s="132"/>
      <c r="G489" s="132"/>
      <c r="H489" s="132"/>
    </row>
    <row r="490" spans="1:13" x14ac:dyDescent="0.2">
      <c r="A490" s="222" t="s">
        <v>231</v>
      </c>
      <c r="B490" s="222"/>
      <c r="C490" s="222"/>
      <c r="D490" s="222"/>
      <c r="E490" s="222"/>
      <c r="F490" s="222"/>
      <c r="G490" s="222"/>
      <c r="H490" s="222"/>
    </row>
    <row r="491" spans="1:13" x14ac:dyDescent="0.2">
      <c r="D491" s="100"/>
      <c r="E491" s="100"/>
    </row>
    <row r="492" spans="1:13" x14ac:dyDescent="0.2">
      <c r="A492" s="313" t="s">
        <v>51</v>
      </c>
      <c r="B492" s="313"/>
      <c r="C492" s="313"/>
      <c r="D492" s="313"/>
      <c r="E492" s="313"/>
      <c r="F492" s="313"/>
      <c r="G492" s="313"/>
      <c r="H492" s="313"/>
    </row>
    <row r="493" spans="1:13" x14ac:dyDescent="0.2">
      <c r="A493" s="97"/>
      <c r="B493" s="97"/>
      <c r="C493" s="97"/>
      <c r="D493" s="89"/>
      <c r="E493" s="89"/>
      <c r="F493" s="97"/>
      <c r="G493" s="97"/>
      <c r="H493" s="97"/>
    </row>
    <row r="494" spans="1:13" x14ac:dyDescent="0.2">
      <c r="A494" s="248" t="s">
        <v>230</v>
      </c>
      <c r="B494" s="248"/>
      <c r="C494" s="248"/>
      <c r="D494" s="248"/>
      <c r="E494" s="248"/>
      <c r="F494" s="248"/>
      <c r="G494" s="248"/>
      <c r="H494" s="248"/>
    </row>
    <row r="495" spans="1:13" x14ac:dyDescent="0.2">
      <c r="D495" s="100"/>
      <c r="E495" s="100"/>
      <c r="H495" s="25"/>
    </row>
    <row r="496" spans="1:13" s="112" customFormat="1" ht="30" customHeight="1" x14ac:dyDescent="0.2">
      <c r="A496" s="314" t="s">
        <v>290</v>
      </c>
      <c r="B496" s="314"/>
      <c r="C496" s="314"/>
      <c r="D496" s="314"/>
      <c r="E496" s="314"/>
      <c r="F496" s="314"/>
      <c r="G496" s="314"/>
      <c r="H496" s="314"/>
      <c r="L496" s="113"/>
      <c r="M496" s="113"/>
    </row>
    <row r="497" spans="1:13" x14ac:dyDescent="0.2">
      <c r="C497" s="109"/>
      <c r="D497" s="114"/>
      <c r="E497" s="114"/>
      <c r="H497" s="25"/>
    </row>
    <row r="498" spans="1:13" s="135" customFormat="1" x14ac:dyDescent="0.2">
      <c r="A498" s="248" t="s">
        <v>52</v>
      </c>
      <c r="B498" s="248"/>
      <c r="C498" s="248"/>
      <c r="D498" s="248"/>
      <c r="E498" s="248"/>
      <c r="F498" s="248"/>
      <c r="G498" s="248"/>
      <c r="H498" s="248"/>
      <c r="L498" s="136"/>
      <c r="M498" s="136"/>
    </row>
    <row r="499" spans="1:13" s="135" customFormat="1" x14ac:dyDescent="0.2">
      <c r="A499" s="248" t="s">
        <v>53</v>
      </c>
      <c r="B499" s="248"/>
      <c r="C499" s="248"/>
      <c r="D499" s="248"/>
      <c r="E499" s="248"/>
      <c r="F499" s="248"/>
      <c r="G499" s="248"/>
      <c r="H499" s="248"/>
      <c r="L499" s="136"/>
      <c r="M499" s="136"/>
    </row>
    <row r="500" spans="1:13" s="137" customFormat="1" x14ac:dyDescent="0.2">
      <c r="D500" s="138"/>
      <c r="E500" s="138"/>
      <c r="H500" s="36"/>
      <c r="L500" s="139"/>
      <c r="M500" s="139"/>
    </row>
    <row r="501" spans="1:13" s="137" customFormat="1" x14ac:dyDescent="0.2">
      <c r="A501" s="163" t="s">
        <v>296</v>
      </c>
      <c r="B501" s="163"/>
      <c r="C501" s="163"/>
      <c r="D501" s="138"/>
      <c r="E501" s="138"/>
      <c r="H501" s="36"/>
      <c r="L501" s="139"/>
      <c r="M501" s="139"/>
    </row>
    <row r="502" spans="1:13" s="137" customFormat="1" x14ac:dyDescent="0.2">
      <c r="A502" s="163" t="s">
        <v>297</v>
      </c>
      <c r="B502" s="163"/>
      <c r="C502" s="163"/>
      <c r="D502" s="138"/>
      <c r="E502" s="138"/>
      <c r="H502" s="36"/>
      <c r="L502" s="139"/>
      <c r="M502" s="139"/>
    </row>
    <row r="503" spans="1:13" s="140" customFormat="1" x14ac:dyDescent="0.2">
      <c r="A503" s="50" t="s">
        <v>294</v>
      </c>
      <c r="B503" s="50"/>
      <c r="C503" s="50"/>
      <c r="D503" s="90"/>
      <c r="E503" s="90"/>
      <c r="H503" s="38"/>
      <c r="L503" s="38"/>
      <c r="M503" s="38"/>
    </row>
    <row r="504" spans="1:13" s="135" customFormat="1" x14ac:dyDescent="0.2">
      <c r="A504" s="50"/>
      <c r="B504" s="50"/>
      <c r="C504" s="50"/>
      <c r="D504" s="90"/>
      <c r="E504" s="90"/>
      <c r="G504" s="220" t="s">
        <v>282</v>
      </c>
      <c r="H504" s="220"/>
      <c r="L504" s="136"/>
      <c r="M504" s="136"/>
    </row>
    <row r="505" spans="1:13" s="135" customFormat="1" x14ac:dyDescent="0.2">
      <c r="D505" s="141"/>
      <c r="E505" s="141"/>
      <c r="G505" s="220" t="s">
        <v>283</v>
      </c>
      <c r="H505" s="220"/>
      <c r="L505" s="136"/>
      <c r="M505" s="136"/>
    </row>
    <row r="506" spans="1:13" s="135" customFormat="1" x14ac:dyDescent="0.2">
      <c r="D506" s="141"/>
      <c r="E506" s="141"/>
      <c r="L506" s="136"/>
      <c r="M506" s="136"/>
    </row>
    <row r="507" spans="1:13" x14ac:dyDescent="0.2">
      <c r="D507" s="100"/>
      <c r="E507" s="100"/>
    </row>
    <row r="508" spans="1:13" x14ac:dyDescent="0.2">
      <c r="D508" s="100"/>
      <c r="E508" s="100"/>
    </row>
    <row r="509" spans="1:13" x14ac:dyDescent="0.2">
      <c r="D509" s="100"/>
      <c r="E509" s="100"/>
    </row>
    <row r="510" spans="1:13" x14ac:dyDescent="0.2">
      <c r="D510" s="100"/>
      <c r="E510" s="100"/>
    </row>
  </sheetData>
  <mergeCells count="492">
    <mergeCell ref="C174:E174"/>
    <mergeCell ref="A476:E476"/>
    <mergeCell ref="A477:E477"/>
    <mergeCell ref="A478:E478"/>
    <mergeCell ref="A294:E294"/>
    <mergeCell ref="C295:E295"/>
    <mergeCell ref="C296:E296"/>
    <mergeCell ref="A285:E285"/>
    <mergeCell ref="A286:E286"/>
    <mergeCell ref="C287:E287"/>
    <mergeCell ref="C288:E288"/>
    <mergeCell ref="C289:E289"/>
    <mergeCell ref="C290:E290"/>
    <mergeCell ref="A291:E291"/>
    <mergeCell ref="A292:E292"/>
    <mergeCell ref="A293:E293"/>
    <mergeCell ref="A279:E279"/>
    <mergeCell ref="C280:E280"/>
    <mergeCell ref="C281:E281"/>
    <mergeCell ref="A282:E282"/>
    <mergeCell ref="A283:E283"/>
    <mergeCell ref="A284:E284"/>
    <mergeCell ref="C273:E273"/>
    <mergeCell ref="C274:E274"/>
    <mergeCell ref="C275:E275"/>
    <mergeCell ref="C276:E276"/>
    <mergeCell ref="A277:E277"/>
    <mergeCell ref="A278:E278"/>
    <mergeCell ref="C304:E304"/>
    <mergeCell ref="A305:E305"/>
    <mergeCell ref="A306:E306"/>
    <mergeCell ref="A307:E307"/>
    <mergeCell ref="A308:E308"/>
    <mergeCell ref="A297:E297"/>
    <mergeCell ref="A298:E298"/>
    <mergeCell ref="A299:E299"/>
    <mergeCell ref="A300:E300"/>
    <mergeCell ref="C301:E301"/>
    <mergeCell ref="C302:E302"/>
    <mergeCell ref="C82:E82"/>
    <mergeCell ref="C201:E201"/>
    <mergeCell ref="C202:E202"/>
    <mergeCell ref="C225:E225"/>
    <mergeCell ref="A207:E207"/>
    <mergeCell ref="C208:E208"/>
    <mergeCell ref="C209:E209"/>
    <mergeCell ref="A210:E210"/>
    <mergeCell ref="A211:E211"/>
    <mergeCell ref="A212:E212"/>
    <mergeCell ref="C199:E199"/>
    <mergeCell ref="C200:E200"/>
    <mergeCell ref="A203:E203"/>
    <mergeCell ref="A204:E204"/>
    <mergeCell ref="A205:E205"/>
    <mergeCell ref="A206:E206"/>
    <mergeCell ref="C193:E193"/>
    <mergeCell ref="C194:E194"/>
    <mergeCell ref="A195:E195"/>
    <mergeCell ref="A169:E169"/>
    <mergeCell ref="A170:E170"/>
    <mergeCell ref="A171:E171"/>
    <mergeCell ref="A172:E172"/>
    <mergeCell ref="C173:E173"/>
    <mergeCell ref="C213:E213"/>
    <mergeCell ref="C214:E214"/>
    <mergeCell ref="A215:E215"/>
    <mergeCell ref="A216:E216"/>
    <mergeCell ref="A217:E217"/>
    <mergeCell ref="A218:E218"/>
    <mergeCell ref="A450:E450"/>
    <mergeCell ref="A451:E451"/>
    <mergeCell ref="C420:E420"/>
    <mergeCell ref="A421:E421"/>
    <mergeCell ref="A422:E422"/>
    <mergeCell ref="A423:E423"/>
    <mergeCell ref="C425:E425"/>
    <mergeCell ref="A413:E413"/>
    <mergeCell ref="A414:E414"/>
    <mergeCell ref="A415:E415"/>
    <mergeCell ref="A416:E416"/>
    <mergeCell ref="A417:E417"/>
    <mergeCell ref="A418:E418"/>
    <mergeCell ref="A424:E424"/>
    <mergeCell ref="A407:E407"/>
    <mergeCell ref="A408:E408"/>
    <mergeCell ref="A409:E409"/>
    <mergeCell ref="C303:E303"/>
    <mergeCell ref="A452:E452"/>
    <mergeCell ref="A453:E453"/>
    <mergeCell ref="C454:E454"/>
    <mergeCell ref="C455:E455"/>
    <mergeCell ref="A444:E444"/>
    <mergeCell ref="A445:E445"/>
    <mergeCell ref="A496:H496"/>
    <mergeCell ref="A498:H498"/>
    <mergeCell ref="C467:E467"/>
    <mergeCell ref="A456:E456"/>
    <mergeCell ref="A457:E457"/>
    <mergeCell ref="A458:E458"/>
    <mergeCell ref="A459:E459"/>
    <mergeCell ref="C460:E460"/>
    <mergeCell ref="C461:E461"/>
    <mergeCell ref="A462:E462"/>
    <mergeCell ref="A463:E463"/>
    <mergeCell ref="A464:E464"/>
    <mergeCell ref="A465:E465"/>
    <mergeCell ref="A466:E466"/>
    <mergeCell ref="A479:E479"/>
    <mergeCell ref="C480:E480"/>
    <mergeCell ref="C481:E481"/>
    <mergeCell ref="A499:H499"/>
    <mergeCell ref="C474:E474"/>
    <mergeCell ref="C475:E475"/>
    <mergeCell ref="A483:H483"/>
    <mergeCell ref="A492:H492"/>
    <mergeCell ref="A494:H494"/>
    <mergeCell ref="C468:E468"/>
    <mergeCell ref="C469:E469"/>
    <mergeCell ref="A470:E470"/>
    <mergeCell ref="A471:E471"/>
    <mergeCell ref="A472:E472"/>
    <mergeCell ref="A473:E473"/>
    <mergeCell ref="C81:E81"/>
    <mergeCell ref="A446:E446"/>
    <mergeCell ref="A447:E447"/>
    <mergeCell ref="C448:E448"/>
    <mergeCell ref="C449:E449"/>
    <mergeCell ref="C438:E438"/>
    <mergeCell ref="A439:E439"/>
    <mergeCell ref="A440:E440"/>
    <mergeCell ref="A441:E441"/>
    <mergeCell ref="C442:E442"/>
    <mergeCell ref="C443:E443"/>
    <mergeCell ref="C432:E432"/>
    <mergeCell ref="A433:E433"/>
    <mergeCell ref="A434:E434"/>
    <mergeCell ref="A435:E435"/>
    <mergeCell ref="A436:E436"/>
    <mergeCell ref="C437:E437"/>
    <mergeCell ref="C426:E426"/>
    <mergeCell ref="A427:E427"/>
    <mergeCell ref="A428:E428"/>
    <mergeCell ref="A429:E429"/>
    <mergeCell ref="C430:E430"/>
    <mergeCell ref="C431:E431"/>
    <mergeCell ref="C419:E419"/>
    <mergeCell ref="A410:E410"/>
    <mergeCell ref="C411:E411"/>
    <mergeCell ref="C412:E412"/>
    <mergeCell ref="A401:E401"/>
    <mergeCell ref="A402:E402"/>
    <mergeCell ref="A403:E403"/>
    <mergeCell ref="A404:E404"/>
    <mergeCell ref="C405:E405"/>
    <mergeCell ref="C406:E406"/>
    <mergeCell ref="A395:E395"/>
    <mergeCell ref="A396:E396"/>
    <mergeCell ref="A397:E397"/>
    <mergeCell ref="C398:E398"/>
    <mergeCell ref="C399:E399"/>
    <mergeCell ref="A400:E400"/>
    <mergeCell ref="A389:E389"/>
    <mergeCell ref="A390:E390"/>
    <mergeCell ref="C391:E391"/>
    <mergeCell ref="C392:E392"/>
    <mergeCell ref="C393:E393"/>
    <mergeCell ref="A394:E394"/>
    <mergeCell ref="C383:E383"/>
    <mergeCell ref="C384:E384"/>
    <mergeCell ref="C385:E385"/>
    <mergeCell ref="A386:E386"/>
    <mergeCell ref="A387:E387"/>
    <mergeCell ref="A388:E388"/>
    <mergeCell ref="A377:E377"/>
    <mergeCell ref="A378:E378"/>
    <mergeCell ref="C379:E379"/>
    <mergeCell ref="C380:E380"/>
    <mergeCell ref="C381:E381"/>
    <mergeCell ref="C382:E382"/>
    <mergeCell ref="A371:E371"/>
    <mergeCell ref="A372:E372"/>
    <mergeCell ref="A373:E373"/>
    <mergeCell ref="A374:E374"/>
    <mergeCell ref="A375:E375"/>
    <mergeCell ref="A376:E376"/>
    <mergeCell ref="A365:E365"/>
    <mergeCell ref="A366:E366"/>
    <mergeCell ref="A367:E367"/>
    <mergeCell ref="C368:E368"/>
    <mergeCell ref="C369:E369"/>
    <mergeCell ref="A370:E370"/>
    <mergeCell ref="A359:E359"/>
    <mergeCell ref="A360:E360"/>
    <mergeCell ref="C361:E361"/>
    <mergeCell ref="C362:E362"/>
    <mergeCell ref="A363:E363"/>
    <mergeCell ref="A364:E364"/>
    <mergeCell ref="C353:E353"/>
    <mergeCell ref="C354:E354"/>
    <mergeCell ref="C355:E355"/>
    <mergeCell ref="A356:E356"/>
    <mergeCell ref="A357:E357"/>
    <mergeCell ref="A358:E358"/>
    <mergeCell ref="A347:E347"/>
    <mergeCell ref="C348:E348"/>
    <mergeCell ref="C349:E349"/>
    <mergeCell ref="A350:E350"/>
    <mergeCell ref="A351:E351"/>
    <mergeCell ref="A352:E352"/>
    <mergeCell ref="A341:E341"/>
    <mergeCell ref="A342:E342"/>
    <mergeCell ref="C343:E343"/>
    <mergeCell ref="C344:E344"/>
    <mergeCell ref="A345:E345"/>
    <mergeCell ref="A346:E346"/>
    <mergeCell ref="C327:E327"/>
    <mergeCell ref="C328:E328"/>
    <mergeCell ref="C329:E329"/>
    <mergeCell ref="A338:E338"/>
    <mergeCell ref="A339:E339"/>
    <mergeCell ref="A340:E340"/>
    <mergeCell ref="C321:E321"/>
    <mergeCell ref="A322:E322"/>
    <mergeCell ref="A323:E323"/>
    <mergeCell ref="A324:E324"/>
    <mergeCell ref="A325:E325"/>
    <mergeCell ref="C326:E326"/>
    <mergeCell ref="A330:E330"/>
    <mergeCell ref="A331:E331"/>
    <mergeCell ref="A332:E332"/>
    <mergeCell ref="A333:E333"/>
    <mergeCell ref="C334:E334"/>
    <mergeCell ref="C335:E335"/>
    <mergeCell ref="C336:E336"/>
    <mergeCell ref="C337:E337"/>
    <mergeCell ref="A315:E315"/>
    <mergeCell ref="A316:E316"/>
    <mergeCell ref="A317:E317"/>
    <mergeCell ref="C318:E318"/>
    <mergeCell ref="C319:E319"/>
    <mergeCell ref="C320:E320"/>
    <mergeCell ref="A309:E309"/>
    <mergeCell ref="C310:E310"/>
    <mergeCell ref="C311:E311"/>
    <mergeCell ref="C312:E312"/>
    <mergeCell ref="C313:E313"/>
    <mergeCell ref="A314:E314"/>
    <mergeCell ref="C261:E261"/>
    <mergeCell ref="A268:E268"/>
    <mergeCell ref="A269:E269"/>
    <mergeCell ref="A270:E270"/>
    <mergeCell ref="A271:E271"/>
    <mergeCell ref="A272:E272"/>
    <mergeCell ref="C255:E255"/>
    <mergeCell ref="A256:E256"/>
    <mergeCell ref="A257:E257"/>
    <mergeCell ref="A258:E258"/>
    <mergeCell ref="A259:E259"/>
    <mergeCell ref="C260:E260"/>
    <mergeCell ref="A262:E262"/>
    <mergeCell ref="A263:E263"/>
    <mergeCell ref="A264:E264"/>
    <mergeCell ref="A265:E265"/>
    <mergeCell ref="C266:E266"/>
    <mergeCell ref="C267:E267"/>
    <mergeCell ref="C249:E249"/>
    <mergeCell ref="A250:E250"/>
    <mergeCell ref="A251:E251"/>
    <mergeCell ref="A252:E252"/>
    <mergeCell ref="A253:E253"/>
    <mergeCell ref="C254:E254"/>
    <mergeCell ref="C243:E243"/>
    <mergeCell ref="A244:E244"/>
    <mergeCell ref="A245:E245"/>
    <mergeCell ref="A246:E246"/>
    <mergeCell ref="A247:E247"/>
    <mergeCell ref="C248:E248"/>
    <mergeCell ref="C237:E237"/>
    <mergeCell ref="A238:E238"/>
    <mergeCell ref="A239:E239"/>
    <mergeCell ref="A240:E240"/>
    <mergeCell ref="A241:E241"/>
    <mergeCell ref="C242:E242"/>
    <mergeCell ref="C231:E231"/>
    <mergeCell ref="C232:E232"/>
    <mergeCell ref="A233:E233"/>
    <mergeCell ref="A234:E234"/>
    <mergeCell ref="A235:E235"/>
    <mergeCell ref="C236:E236"/>
    <mergeCell ref="A227:E227"/>
    <mergeCell ref="A228:E228"/>
    <mergeCell ref="A229:E229"/>
    <mergeCell ref="A230:E230"/>
    <mergeCell ref="C219:E219"/>
    <mergeCell ref="C220:E220"/>
    <mergeCell ref="A221:E221"/>
    <mergeCell ref="A222:E222"/>
    <mergeCell ref="A223:E223"/>
    <mergeCell ref="A224:E224"/>
    <mergeCell ref="C226:E226"/>
    <mergeCell ref="A196:E196"/>
    <mergeCell ref="A197:E197"/>
    <mergeCell ref="A198:E198"/>
    <mergeCell ref="C187:E187"/>
    <mergeCell ref="C188:E188"/>
    <mergeCell ref="A189:E189"/>
    <mergeCell ref="A190:E190"/>
    <mergeCell ref="A191:E191"/>
    <mergeCell ref="A192:E192"/>
    <mergeCell ref="C181:E181"/>
    <mergeCell ref="C182:E182"/>
    <mergeCell ref="A183:E183"/>
    <mergeCell ref="A184:E184"/>
    <mergeCell ref="A185:E185"/>
    <mergeCell ref="A186:E186"/>
    <mergeCell ref="A175:E175"/>
    <mergeCell ref="A176:E176"/>
    <mergeCell ref="A177:E177"/>
    <mergeCell ref="A178:E178"/>
    <mergeCell ref="A179:E179"/>
    <mergeCell ref="A180:E180"/>
    <mergeCell ref="A163:E163"/>
    <mergeCell ref="A164:E164"/>
    <mergeCell ref="A165:E165"/>
    <mergeCell ref="A166:E166"/>
    <mergeCell ref="C167:E167"/>
    <mergeCell ref="C168:E168"/>
    <mergeCell ref="A157:E157"/>
    <mergeCell ref="A158:E158"/>
    <mergeCell ref="A159:E159"/>
    <mergeCell ref="C160:E160"/>
    <mergeCell ref="C161:E161"/>
    <mergeCell ref="C162:E162"/>
    <mergeCell ref="A151:E151"/>
    <mergeCell ref="A152:E152"/>
    <mergeCell ref="C153:E153"/>
    <mergeCell ref="C154:E154"/>
    <mergeCell ref="A155:E155"/>
    <mergeCell ref="A156:E156"/>
    <mergeCell ref="A145:E145"/>
    <mergeCell ref="A146:E146"/>
    <mergeCell ref="A147:E147"/>
    <mergeCell ref="C148:E148"/>
    <mergeCell ref="C149:E149"/>
    <mergeCell ref="A150:E150"/>
    <mergeCell ref="A139:E139"/>
    <mergeCell ref="A140:E140"/>
    <mergeCell ref="A141:E141"/>
    <mergeCell ref="A142:E142"/>
    <mergeCell ref="C143:E143"/>
    <mergeCell ref="C144:E144"/>
    <mergeCell ref="A133:E133"/>
    <mergeCell ref="A134:E134"/>
    <mergeCell ref="A135:E135"/>
    <mergeCell ref="C136:E136"/>
    <mergeCell ref="C137:E137"/>
    <mergeCell ref="A138:E138"/>
    <mergeCell ref="C127:E127"/>
    <mergeCell ref="A128:E128"/>
    <mergeCell ref="A129:E129"/>
    <mergeCell ref="A130:E130"/>
    <mergeCell ref="C131:E131"/>
    <mergeCell ref="C132:E132"/>
    <mergeCell ref="A121:E121"/>
    <mergeCell ref="A122:E122"/>
    <mergeCell ref="A123:E123"/>
    <mergeCell ref="A124:E124"/>
    <mergeCell ref="C125:E125"/>
    <mergeCell ref="C126:E126"/>
    <mergeCell ref="C115:E115"/>
    <mergeCell ref="A116:E116"/>
    <mergeCell ref="A117:E117"/>
    <mergeCell ref="A118:E118"/>
    <mergeCell ref="C119:E119"/>
    <mergeCell ref="C120:E120"/>
    <mergeCell ref="A109:E109"/>
    <mergeCell ref="A110:E110"/>
    <mergeCell ref="A111:E111"/>
    <mergeCell ref="A112:E112"/>
    <mergeCell ref="C113:E113"/>
    <mergeCell ref="C114:E114"/>
    <mergeCell ref="A103:E103"/>
    <mergeCell ref="A104:E104"/>
    <mergeCell ref="C105:E105"/>
    <mergeCell ref="C106:E106"/>
    <mergeCell ref="C107:E107"/>
    <mergeCell ref="A108:E108"/>
    <mergeCell ref="A95:E95"/>
    <mergeCell ref="C96:E96"/>
    <mergeCell ref="C97:E97"/>
    <mergeCell ref="A100:E100"/>
    <mergeCell ref="A101:E101"/>
    <mergeCell ref="A102:E102"/>
    <mergeCell ref="C98:E98"/>
    <mergeCell ref="C99:E99"/>
    <mergeCell ref="A89:E89"/>
    <mergeCell ref="A90:E90"/>
    <mergeCell ref="C91:E91"/>
    <mergeCell ref="C92:E92"/>
    <mergeCell ref="A93:E93"/>
    <mergeCell ref="A94:E94"/>
    <mergeCell ref="A83:E83"/>
    <mergeCell ref="A84:E84"/>
    <mergeCell ref="A85:E85"/>
    <mergeCell ref="C86:E86"/>
    <mergeCell ref="C87:E87"/>
    <mergeCell ref="A88:E88"/>
    <mergeCell ref="C74:E74"/>
    <mergeCell ref="A75:E75"/>
    <mergeCell ref="A76:E76"/>
    <mergeCell ref="A78:E78"/>
    <mergeCell ref="C79:E79"/>
    <mergeCell ref="C80:E80"/>
    <mergeCell ref="A68:E68"/>
    <mergeCell ref="A69:E69"/>
    <mergeCell ref="A70:E70"/>
    <mergeCell ref="C71:E71"/>
    <mergeCell ref="C72:E72"/>
    <mergeCell ref="C73:E73"/>
    <mergeCell ref="A77:E77"/>
    <mergeCell ref="A61:E61"/>
    <mergeCell ref="A62:E62"/>
    <mergeCell ref="A64:E64"/>
    <mergeCell ref="C65:E65"/>
    <mergeCell ref="C66:E66"/>
    <mergeCell ref="A67:E67"/>
    <mergeCell ref="A55:E55"/>
    <mergeCell ref="A56:E56"/>
    <mergeCell ref="A57:E57"/>
    <mergeCell ref="C58:E58"/>
    <mergeCell ref="C59:E59"/>
    <mergeCell ref="A60:E60"/>
    <mergeCell ref="A63:E63"/>
    <mergeCell ref="A49:E49"/>
    <mergeCell ref="A50:E50"/>
    <mergeCell ref="A51:E51"/>
    <mergeCell ref="C52:E52"/>
    <mergeCell ref="C53:E53"/>
    <mergeCell ref="A54:E54"/>
    <mergeCell ref="A41:E41"/>
    <mergeCell ref="C42:E42"/>
    <mergeCell ref="C43:E43"/>
    <mergeCell ref="C44:E44"/>
    <mergeCell ref="C45:E45"/>
    <mergeCell ref="A48:E48"/>
    <mergeCell ref="C46:E46"/>
    <mergeCell ref="C47:E47"/>
    <mergeCell ref="A36:E36"/>
    <mergeCell ref="A37:E37"/>
    <mergeCell ref="A38:E38"/>
    <mergeCell ref="A39:E39"/>
    <mergeCell ref="A40:E40"/>
    <mergeCell ref="A29:E29"/>
    <mergeCell ref="A30:E30"/>
    <mergeCell ref="A31:E31"/>
    <mergeCell ref="A32:E32"/>
    <mergeCell ref="C33:E33"/>
    <mergeCell ref="C34:E34"/>
    <mergeCell ref="A1:H1"/>
    <mergeCell ref="A3:H3"/>
    <mergeCell ref="A5:H5"/>
    <mergeCell ref="A7:E7"/>
    <mergeCell ref="F7:F10"/>
    <mergeCell ref="G7:G10"/>
    <mergeCell ref="H7:H10"/>
    <mergeCell ref="B8:E8"/>
    <mergeCell ref="C9:E9"/>
    <mergeCell ref="C10:E10"/>
    <mergeCell ref="G505:H505"/>
    <mergeCell ref="G504:H504"/>
    <mergeCell ref="A485:H485"/>
    <mergeCell ref="A488:H488"/>
    <mergeCell ref="A490:H490"/>
    <mergeCell ref="C11:E11"/>
    <mergeCell ref="A12:E12"/>
    <mergeCell ref="A13:E13"/>
    <mergeCell ref="A14:E14"/>
    <mergeCell ref="A15:E15"/>
    <mergeCell ref="A16:E16"/>
    <mergeCell ref="A23:E23"/>
    <mergeCell ref="A24:E24"/>
    <mergeCell ref="A25:E25"/>
    <mergeCell ref="A26:E26"/>
    <mergeCell ref="C27:E27"/>
    <mergeCell ref="C28:E28"/>
    <mergeCell ref="A17:E17"/>
    <mergeCell ref="A18:E18"/>
    <mergeCell ref="C19:E19"/>
    <mergeCell ref="C20:E20"/>
    <mergeCell ref="C21:E21"/>
    <mergeCell ref="C22:E22"/>
    <mergeCell ref="A35:E3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"/>
  <sheetViews>
    <sheetView topLeftCell="A167" workbookViewId="0">
      <selection activeCell="I187" sqref="I187"/>
    </sheetView>
  </sheetViews>
  <sheetFormatPr defaultRowHeight="15" x14ac:dyDescent="0.25"/>
  <cols>
    <col min="2" max="8" width="9.140625" style="2"/>
  </cols>
  <sheetData/>
  <pageMargins left="0.31496062992125984" right="0.31496062992125984" top="0.74803149606299213" bottom="0.74803149606299213" header="0.31496062992125984" footer="0.31496062992125984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"/>
  <sheetViews>
    <sheetView topLeftCell="A172" workbookViewId="0">
      <selection activeCell="A172" sqref="A1:XFD1048576"/>
    </sheetView>
  </sheetViews>
  <sheetFormatPr defaultRowHeight="15" x14ac:dyDescent="0.25"/>
  <cols>
    <col min="2" max="8" width="9.140625" style="2"/>
  </cols>
  <sheetData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4</vt:i4>
      </vt:variant>
    </vt:vector>
  </HeadingPairs>
  <TitlesOfParts>
    <vt:vector size="4" baseType="lpstr">
      <vt:lpstr>Proračun 2023</vt:lpstr>
      <vt:lpstr>posebni dio</vt:lpstr>
      <vt:lpstr>I. Izmjene</vt:lpstr>
      <vt:lpstr>II. Izmjene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Korisnik</dc:creator>
  <cp:lastModifiedBy>Opcina Novo Virje</cp:lastModifiedBy>
  <cp:lastPrinted>2023-05-25T05:53:07Z</cp:lastPrinted>
  <dcterms:created xsi:type="dcterms:W3CDTF">2017-09-19T10:56:48Z</dcterms:created>
  <dcterms:modified xsi:type="dcterms:W3CDTF">2023-05-25T09:32:49Z</dcterms:modified>
</cp:coreProperties>
</file>