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AppData\Local\Microsoft\Windows\INetCache\Content.Outlook\051LF3CR\"/>
    </mc:Choice>
  </mc:AlternateContent>
  <bookViews>
    <workbookView xWindow="0" yWindow="0" windowWidth="28800" windowHeight="11730" activeTab="1"/>
  </bookViews>
  <sheets>
    <sheet name="Prijedlog 2023" sheetId="12" r:id="rId1"/>
    <sheet name="posebni dio" sheetId="13" r:id="rId2"/>
    <sheet name="I. Izmjene" sheetId="8" state="hidden" r:id="rId3"/>
    <sheet name="II. Izmjene" sheetId="9" state="hidden" r:id="rId4"/>
  </sheets>
  <calcPr calcId="162913"/>
</workbook>
</file>

<file path=xl/calcChain.xml><?xml version="1.0" encoding="utf-8"?>
<calcChain xmlns="http://schemas.openxmlformats.org/spreadsheetml/2006/main">
  <c r="J83" i="12" l="1"/>
  <c r="H60" i="12" l="1"/>
  <c r="I60" i="12"/>
  <c r="I57" i="12" l="1"/>
  <c r="L56" i="12"/>
  <c r="K56" i="12"/>
  <c r="F57" i="12"/>
  <c r="L59" i="12"/>
  <c r="K59" i="12"/>
  <c r="J59" i="12"/>
  <c r="H59" i="12"/>
  <c r="F59" i="12"/>
  <c r="L48" i="12"/>
  <c r="K48" i="12"/>
  <c r="J48" i="12"/>
  <c r="H48" i="12"/>
  <c r="F48" i="12"/>
  <c r="H54" i="12"/>
  <c r="F54" i="12"/>
  <c r="J553" i="13" l="1"/>
  <c r="J546" i="13"/>
  <c r="J539" i="13"/>
  <c r="J533" i="13"/>
  <c r="J529" i="13" s="1"/>
  <c r="J527" i="13"/>
  <c r="J521" i="13"/>
  <c r="J516" i="13" l="1"/>
  <c r="J509" i="13"/>
  <c r="J504" i="13"/>
  <c r="J498" i="13"/>
  <c r="J484" i="13"/>
  <c r="J470" i="13"/>
  <c r="J450" i="13"/>
  <c r="J455" i="13"/>
  <c r="J439" i="13"/>
  <c r="J405" i="13"/>
  <c r="J407" i="13"/>
  <c r="J399" i="13"/>
  <c r="J397" i="13"/>
  <c r="J432" i="13"/>
  <c r="J424" i="13"/>
  <c r="J419" i="13"/>
  <c r="J414" i="13"/>
  <c r="J411" i="13" s="1"/>
  <c r="J413" i="13" s="1"/>
  <c r="J27" i="13"/>
  <c r="J380" i="13"/>
  <c r="J382" i="13"/>
  <c r="J350" i="13"/>
  <c r="J348" i="13"/>
  <c r="J272" i="13"/>
  <c r="J270" i="13"/>
  <c r="J319" i="13"/>
  <c r="J336" i="13"/>
  <c r="J334" i="13"/>
  <c r="M336" i="13"/>
  <c r="K336" i="13"/>
  <c r="M334" i="13"/>
  <c r="L334" i="13"/>
  <c r="L330" i="13" s="1"/>
  <c r="K334" i="13"/>
  <c r="I330" i="13"/>
  <c r="J306" i="13"/>
  <c r="J72" i="13"/>
  <c r="J311" i="13"/>
  <c r="J313" i="13"/>
  <c r="M311" i="13"/>
  <c r="M308" i="13" s="1"/>
  <c r="L311" i="13"/>
  <c r="L308" i="13" s="1"/>
  <c r="K311" i="13"/>
  <c r="K308" i="13" s="1"/>
  <c r="I311" i="13"/>
  <c r="I308" i="13" s="1"/>
  <c r="M300" i="13"/>
  <c r="M297" i="13" s="1"/>
  <c r="L300" i="13"/>
  <c r="L297" i="13" s="1"/>
  <c r="K300" i="13"/>
  <c r="K297" i="13" s="1"/>
  <c r="J300" i="13"/>
  <c r="J297" i="13" s="1"/>
  <c r="J299" i="13" s="1"/>
  <c r="I297" i="13"/>
  <c r="J295" i="13"/>
  <c r="J266" i="13" l="1"/>
  <c r="J269" i="13" s="1"/>
  <c r="J343" i="13"/>
  <c r="J347" i="13" s="1"/>
  <c r="M330" i="13"/>
  <c r="K330" i="13"/>
  <c r="J308" i="13"/>
  <c r="J310" i="13" s="1"/>
  <c r="J330" i="13"/>
  <c r="J333" i="13" s="1"/>
  <c r="J289" i="13"/>
  <c r="M258" i="13"/>
  <c r="M254" i="13" s="1"/>
  <c r="L258" i="13"/>
  <c r="K258" i="13"/>
  <c r="K254" i="13" s="1"/>
  <c r="J258" i="13"/>
  <c r="J254" i="13" s="1"/>
  <c r="J257" i="13" s="1"/>
  <c r="I258" i="13"/>
  <c r="I254" i="13" s="1"/>
  <c r="L254" i="13"/>
  <c r="J341" i="13"/>
  <c r="J252" i="13"/>
  <c r="J246" i="13"/>
  <c r="J234" i="13"/>
  <c r="J229" i="13"/>
  <c r="J222" i="13"/>
  <c r="J220" i="13"/>
  <c r="J214" i="13"/>
  <c r="J187" i="13"/>
  <c r="J240" i="13"/>
  <c r="J175" i="13"/>
  <c r="J170" i="13"/>
  <c r="J163" i="13"/>
  <c r="J158" i="13"/>
  <c r="M153" i="13"/>
  <c r="L153" i="13"/>
  <c r="L150" i="13" s="1"/>
  <c r="K153" i="13"/>
  <c r="K150" i="13" s="1"/>
  <c r="J153" i="13"/>
  <c r="J150" i="13" s="1"/>
  <c r="J152" i="13" s="1"/>
  <c r="M150" i="13"/>
  <c r="I150" i="13"/>
  <c r="J147" i="13"/>
  <c r="J141" i="13"/>
  <c r="J138" i="13" s="1"/>
  <c r="J140" i="13" s="1"/>
  <c r="J135" i="13"/>
  <c r="J120" i="13"/>
  <c r="J118" i="13"/>
  <c r="J113" i="13"/>
  <c r="J93" i="13"/>
  <c r="J86" i="13"/>
  <c r="J78" i="13"/>
  <c r="J80" i="13"/>
  <c r="J65" i="13"/>
  <c r="J53" i="13"/>
  <c r="J49" i="13"/>
  <c r="J45" i="13" l="1"/>
  <c r="J48" i="13" s="1"/>
  <c r="J115" i="13"/>
  <c r="J117" i="13" s="1"/>
  <c r="J216" i="13"/>
  <c r="J219" i="13" s="1"/>
  <c r="J183" i="13"/>
  <c r="J186" i="13" s="1"/>
  <c r="J190" i="13"/>
  <c r="I190" i="13"/>
  <c r="J291" i="13"/>
  <c r="J294" i="13" s="1"/>
  <c r="I291" i="13"/>
  <c r="J315" i="13"/>
  <c r="J317" i="13" s="1"/>
  <c r="I315" i="13"/>
  <c r="J322" i="13"/>
  <c r="I322" i="13"/>
  <c r="I546" i="13"/>
  <c r="I542" i="13" s="1"/>
  <c r="I545" i="13" s="1"/>
  <c r="I553" i="13"/>
  <c r="I549" i="13" s="1"/>
  <c r="I552" i="13" s="1"/>
  <c r="J549" i="13"/>
  <c r="J551" i="13" s="1"/>
  <c r="J542" i="13"/>
  <c r="J544" i="13" s="1"/>
  <c r="J535" i="13"/>
  <c r="J538" i="13" s="1"/>
  <c r="I535" i="13"/>
  <c r="I533" i="13"/>
  <c r="I529" i="13" s="1"/>
  <c r="I531" i="13" s="1"/>
  <c r="I527" i="13"/>
  <c r="I523" i="13" s="1"/>
  <c r="I526" i="13" s="1"/>
  <c r="J523" i="13"/>
  <c r="J526" i="13" s="1"/>
  <c r="J518" i="13"/>
  <c r="J520" i="13" s="1"/>
  <c r="I521" i="13"/>
  <c r="I518" i="13" s="1"/>
  <c r="I520" i="13" s="1"/>
  <c r="J167" i="13"/>
  <c r="J169" i="13" s="1"/>
  <c r="I167" i="13"/>
  <c r="J177" i="13"/>
  <c r="I177" i="13"/>
  <c r="J172" i="13"/>
  <c r="J174" i="13" s="1"/>
  <c r="I175" i="13"/>
  <c r="I172" i="13" s="1"/>
  <c r="I174" i="13" s="1"/>
  <c r="J166" i="13" l="1"/>
  <c r="J541" i="13"/>
  <c r="J182" i="13"/>
  <c r="I541" i="13"/>
  <c r="I166" i="13"/>
  <c r="J165" i="13" l="1"/>
  <c r="J506" i="13"/>
  <c r="J508" i="13" s="1"/>
  <c r="I509" i="13"/>
  <c r="I506" i="13" s="1"/>
  <c r="I508" i="13" s="1"/>
  <c r="J500" i="13"/>
  <c r="J502" i="13" s="1"/>
  <c r="I504" i="13"/>
  <c r="I500" i="13" s="1"/>
  <c r="I503" i="13" s="1"/>
  <c r="J486" i="13"/>
  <c r="I486" i="13"/>
  <c r="I484" i="13"/>
  <c r="I480" i="13" s="1"/>
  <c r="I483" i="13" s="1"/>
  <c r="J480" i="13"/>
  <c r="J483" i="13" s="1"/>
  <c r="J473" i="13"/>
  <c r="I473" i="13"/>
  <c r="J466" i="13"/>
  <c r="J469" i="13" s="1"/>
  <c r="I470" i="13"/>
  <c r="I466" i="13" s="1"/>
  <c r="I78" i="13"/>
  <c r="I80" i="13"/>
  <c r="M461" i="13"/>
  <c r="L461" i="13"/>
  <c r="K461" i="13"/>
  <c r="I461" i="13"/>
  <c r="M463" i="13"/>
  <c r="L463" i="13"/>
  <c r="K463" i="13"/>
  <c r="K457" i="13" s="1"/>
  <c r="I463" i="13"/>
  <c r="M457" i="13"/>
  <c r="J457" i="13"/>
  <c r="I450" i="13"/>
  <c r="I455" i="13"/>
  <c r="J443" i="13"/>
  <c r="J442" i="13" s="1"/>
  <c r="J393" i="13"/>
  <c r="J396" i="13" s="1"/>
  <c r="I393" i="13"/>
  <c r="J401" i="13"/>
  <c r="J404" i="13" s="1"/>
  <c r="I407" i="13"/>
  <c r="I401" i="13" s="1"/>
  <c r="I403" i="13" s="1"/>
  <c r="I439" i="13"/>
  <c r="I435" i="13" s="1"/>
  <c r="J435" i="13"/>
  <c r="I424" i="13"/>
  <c r="I419" i="13"/>
  <c r="I432" i="13"/>
  <c r="M391" i="13"/>
  <c r="L391" i="13"/>
  <c r="K391" i="13"/>
  <c r="I391" i="13"/>
  <c r="M389" i="13"/>
  <c r="M384" i="13" s="1"/>
  <c r="L389" i="13"/>
  <c r="L384" i="13" s="1"/>
  <c r="K389" i="13"/>
  <c r="I389" i="13"/>
  <c r="J384" i="13"/>
  <c r="I380" i="13"/>
  <c r="J375" i="13"/>
  <c r="J377" i="13" s="1"/>
  <c r="I382" i="13"/>
  <c r="I348" i="13"/>
  <c r="M350" i="13"/>
  <c r="L350" i="13"/>
  <c r="L343" i="13" s="1"/>
  <c r="K350" i="13"/>
  <c r="K343" i="13" s="1"/>
  <c r="I350" i="13"/>
  <c r="I343" i="13" s="1"/>
  <c r="I345" i="13" s="1"/>
  <c r="M343" i="13"/>
  <c r="J338" i="13"/>
  <c r="J340" i="13" s="1"/>
  <c r="I341" i="13"/>
  <c r="I338" i="13" s="1"/>
  <c r="I340" i="13" s="1"/>
  <c r="M272" i="13"/>
  <c r="M266" i="13" s="1"/>
  <c r="L272" i="13"/>
  <c r="L266" i="13" s="1"/>
  <c r="K272" i="13"/>
  <c r="K266" i="13" s="1"/>
  <c r="I272" i="13"/>
  <c r="I266" i="13" s="1"/>
  <c r="I268" i="13" s="1"/>
  <c r="M264" i="13"/>
  <c r="M260" i="13" s="1"/>
  <c r="L264" i="13"/>
  <c r="L260" i="13" s="1"/>
  <c r="K264" i="13"/>
  <c r="K260" i="13" s="1"/>
  <c r="I264" i="13"/>
  <c r="I260" i="13" s="1"/>
  <c r="I263" i="13" s="1"/>
  <c r="J260" i="13"/>
  <c r="I252" i="13"/>
  <c r="I248" i="13" s="1"/>
  <c r="I251" i="13" s="1"/>
  <c r="I246" i="13"/>
  <c r="I242" i="13" s="1"/>
  <c r="I245" i="13" s="1"/>
  <c r="I516" i="13"/>
  <c r="I512" i="13" s="1"/>
  <c r="I514" i="13" s="1"/>
  <c r="J512" i="13"/>
  <c r="J514" i="13" s="1"/>
  <c r="I240" i="13"/>
  <c r="I236" i="13" s="1"/>
  <c r="I238" i="13" s="1"/>
  <c r="M240" i="13"/>
  <c r="M236" i="13" s="1"/>
  <c r="L240" i="13"/>
  <c r="L236" i="13" s="1"/>
  <c r="K240" i="13"/>
  <c r="K236" i="13" s="1"/>
  <c r="J236" i="13"/>
  <c r="J238" i="13" s="1"/>
  <c r="I306" i="13"/>
  <c r="I302" i="13" s="1"/>
  <c r="I305" i="13" s="1"/>
  <c r="J302" i="13"/>
  <c r="J305" i="13" s="1"/>
  <c r="I229" i="13"/>
  <c r="I224" i="13" s="1"/>
  <c r="I228" i="13" s="1"/>
  <c r="I222" i="13"/>
  <c r="I220" i="13"/>
  <c r="J285" i="13"/>
  <c r="J288" i="13" s="1"/>
  <c r="I285" i="13"/>
  <c r="J280" i="13"/>
  <c r="I280" i="13"/>
  <c r="J274" i="13"/>
  <c r="I274" i="13"/>
  <c r="J248" i="13"/>
  <c r="J251" i="13" s="1"/>
  <c r="J242" i="13"/>
  <c r="J245" i="13" s="1"/>
  <c r="J231" i="13"/>
  <c r="I231" i="13"/>
  <c r="J224" i="13"/>
  <c r="J227" i="13" s="1"/>
  <c r="J198" i="13"/>
  <c r="I198" i="13"/>
  <c r="J204" i="13"/>
  <c r="I204" i="13"/>
  <c r="J210" i="13"/>
  <c r="J213" i="13" s="1"/>
  <c r="I214" i="13"/>
  <c r="I210" i="13" s="1"/>
  <c r="I213" i="13" s="1"/>
  <c r="J494" i="13"/>
  <c r="J496" i="13" s="1"/>
  <c r="I498" i="13"/>
  <c r="I494" i="13" s="1"/>
  <c r="I496" i="13" s="1"/>
  <c r="I187" i="13"/>
  <c r="I183" i="13" s="1"/>
  <c r="J160" i="13"/>
  <c r="J162" i="13" s="1"/>
  <c r="I160" i="13"/>
  <c r="J155" i="13"/>
  <c r="J157" i="13" s="1"/>
  <c r="I158" i="13"/>
  <c r="I155" i="13" s="1"/>
  <c r="I157" i="13" s="1"/>
  <c r="J132" i="13"/>
  <c r="I132" i="13"/>
  <c r="I138" i="13"/>
  <c r="J143" i="13"/>
  <c r="J146" i="13" s="1"/>
  <c r="I147" i="13"/>
  <c r="I143" i="13" s="1"/>
  <c r="I146" i="13" s="1"/>
  <c r="I113" i="13"/>
  <c r="M108" i="13"/>
  <c r="M105" i="13" s="1"/>
  <c r="M106" i="13" s="1"/>
  <c r="L108" i="13"/>
  <c r="L105" i="13" s="1"/>
  <c r="L106" i="13" s="1"/>
  <c r="K108" i="13"/>
  <c r="K105" i="13" s="1"/>
  <c r="K106" i="13" s="1"/>
  <c r="I108" i="13"/>
  <c r="I105" i="13" s="1"/>
  <c r="I107" i="13" s="1"/>
  <c r="J105" i="13"/>
  <c r="J131" i="13" l="1"/>
  <c r="J134" i="13"/>
  <c r="J197" i="13"/>
  <c r="J233" i="13"/>
  <c r="I182" i="13"/>
  <c r="I165" i="13" s="1"/>
  <c r="I186" i="13"/>
  <c r="J434" i="13"/>
  <c r="J438" i="13"/>
  <c r="I434" i="13"/>
  <c r="I438" i="13"/>
  <c r="I465" i="13"/>
  <c r="I469" i="13"/>
  <c r="J465" i="13"/>
  <c r="J493" i="13"/>
  <c r="J492" i="13" s="1"/>
  <c r="J321" i="13"/>
  <c r="I493" i="13"/>
  <c r="I492" i="13" s="1"/>
  <c r="J130" i="13"/>
  <c r="I479" i="13"/>
  <c r="I131" i="13"/>
  <c r="I130" i="13" s="1"/>
  <c r="J479" i="13"/>
  <c r="I457" i="13"/>
  <c r="I460" i="13" s="1"/>
  <c r="I443" i="13"/>
  <c r="I375" i="13"/>
  <c r="K384" i="13"/>
  <c r="L457" i="13"/>
  <c r="I384" i="13"/>
  <c r="I386" i="13" s="1"/>
  <c r="I216" i="13"/>
  <c r="I197" i="13" l="1"/>
  <c r="I219" i="13"/>
  <c r="J441" i="13"/>
  <c r="J196" i="13"/>
  <c r="I321" i="13"/>
  <c r="I442" i="13"/>
  <c r="I441" i="13" s="1"/>
  <c r="I196" i="13" l="1"/>
  <c r="M103" i="13"/>
  <c r="L103" i="13"/>
  <c r="L100" i="13" s="1"/>
  <c r="L101" i="13" s="1"/>
  <c r="K103" i="13"/>
  <c r="K100" i="13" s="1"/>
  <c r="K101" i="13" s="1"/>
  <c r="I103" i="13"/>
  <c r="I100" i="13" s="1"/>
  <c r="I102" i="13" s="1"/>
  <c r="M100" i="13"/>
  <c r="M101" i="13" s="1"/>
  <c r="J100" i="13"/>
  <c r="M98" i="13"/>
  <c r="L98" i="13"/>
  <c r="L95" i="13" s="1"/>
  <c r="K98" i="13"/>
  <c r="K95" i="13" s="1"/>
  <c r="I98" i="13"/>
  <c r="I95" i="13" s="1"/>
  <c r="I97" i="13" s="1"/>
  <c r="M95" i="13"/>
  <c r="J95" i="13"/>
  <c r="I115" i="13"/>
  <c r="J110" i="13"/>
  <c r="J112" i="13" s="1"/>
  <c r="I110" i="13"/>
  <c r="I112" i="13" s="1"/>
  <c r="J82" i="13"/>
  <c r="J90" i="13"/>
  <c r="J92" i="13" s="1"/>
  <c r="I93" i="13"/>
  <c r="I90" i="13" s="1"/>
  <c r="I92" i="13" s="1"/>
  <c r="I86" i="13"/>
  <c r="I88" i="13"/>
  <c r="J127" i="13"/>
  <c r="J123" i="13" s="1"/>
  <c r="I127" i="13"/>
  <c r="I123" i="13" s="1"/>
  <c r="K127" i="13"/>
  <c r="K123" i="13" s="1"/>
  <c r="K126" i="13" s="1"/>
  <c r="I65" i="13"/>
  <c r="I61" i="13" s="1"/>
  <c r="I64" i="13" s="1"/>
  <c r="I49" i="13"/>
  <c r="I53" i="13"/>
  <c r="M39" i="13"/>
  <c r="M35" i="13" s="1"/>
  <c r="L39" i="13"/>
  <c r="L35" i="13" s="1"/>
  <c r="K39" i="13"/>
  <c r="K35" i="13" s="1"/>
  <c r="J39" i="13"/>
  <c r="J35" i="13" s="1"/>
  <c r="I39" i="13"/>
  <c r="I35" i="13" s="1"/>
  <c r="I38" i="13" s="1"/>
  <c r="J428" i="13"/>
  <c r="I428" i="13"/>
  <c r="J421" i="13"/>
  <c r="J423" i="13" s="1"/>
  <c r="I421" i="13"/>
  <c r="I423" i="13" s="1"/>
  <c r="J416" i="13"/>
  <c r="J418" i="13" s="1"/>
  <c r="I416" i="13"/>
  <c r="I418" i="13" s="1"/>
  <c r="I414" i="13"/>
  <c r="I411" i="13" s="1"/>
  <c r="I413" i="13" s="1"/>
  <c r="J19" i="13"/>
  <c r="J16" i="13" s="1"/>
  <c r="I19" i="13"/>
  <c r="I16" i="13" s="1"/>
  <c r="I18" i="13" s="1"/>
  <c r="J74" i="13"/>
  <c r="J77" i="13" s="1"/>
  <c r="I74" i="13"/>
  <c r="I76" i="13" s="1"/>
  <c r="J67" i="13"/>
  <c r="J71" i="13" s="1"/>
  <c r="I67" i="13"/>
  <c r="J61" i="13"/>
  <c r="J63" i="13" s="1"/>
  <c r="J55" i="13"/>
  <c r="I55" i="13"/>
  <c r="J29" i="13"/>
  <c r="I29" i="13"/>
  <c r="J23" i="13"/>
  <c r="J25" i="13" s="1"/>
  <c r="I23" i="13"/>
  <c r="M553" i="13"/>
  <c r="M549" i="13" s="1"/>
  <c r="L553" i="13"/>
  <c r="L549" i="13" s="1"/>
  <c r="K553" i="13"/>
  <c r="K549" i="13" s="1"/>
  <c r="K552" i="13" s="1"/>
  <c r="M546" i="13"/>
  <c r="M542" i="13" s="1"/>
  <c r="L546" i="13"/>
  <c r="L542" i="13" s="1"/>
  <c r="K546" i="13"/>
  <c r="M539" i="13"/>
  <c r="M535" i="13" s="1"/>
  <c r="L539" i="13"/>
  <c r="L535" i="13" s="1"/>
  <c r="K539" i="13"/>
  <c r="K535" i="13" s="1"/>
  <c r="K538" i="13" s="1"/>
  <c r="M533" i="13"/>
  <c r="M529" i="13" s="1"/>
  <c r="L533" i="13"/>
  <c r="L529" i="13" s="1"/>
  <c r="K533" i="13"/>
  <c r="K529" i="13" s="1"/>
  <c r="M527" i="13"/>
  <c r="M523" i="13" s="1"/>
  <c r="L527" i="13"/>
  <c r="L523" i="13" s="1"/>
  <c r="K527" i="13"/>
  <c r="K523" i="13" s="1"/>
  <c r="K526" i="13" s="1"/>
  <c r="M521" i="13"/>
  <c r="M518" i="13" s="1"/>
  <c r="L521" i="13"/>
  <c r="L518" i="13" s="1"/>
  <c r="K521" i="13"/>
  <c r="K518" i="13" s="1"/>
  <c r="K520" i="13" s="1"/>
  <c r="M516" i="13"/>
  <c r="M512" i="13" s="1"/>
  <c r="L516" i="13"/>
  <c r="L512" i="13" s="1"/>
  <c r="K516" i="13"/>
  <c r="K512" i="13" s="1"/>
  <c r="K514" i="13" s="1"/>
  <c r="M509" i="13"/>
  <c r="M506" i="13" s="1"/>
  <c r="L509" i="13"/>
  <c r="L506" i="13" s="1"/>
  <c r="K509" i="13"/>
  <c r="K506" i="13" s="1"/>
  <c r="K508" i="13" s="1"/>
  <c r="M504" i="13"/>
  <c r="M500" i="13" s="1"/>
  <c r="L504" i="13"/>
  <c r="L500" i="13" s="1"/>
  <c r="K504" i="13"/>
  <c r="K500" i="13" s="1"/>
  <c r="K502" i="13" s="1"/>
  <c r="M498" i="13"/>
  <c r="M494" i="13" s="1"/>
  <c r="L498" i="13"/>
  <c r="L494" i="13" s="1"/>
  <c r="K498" i="13"/>
  <c r="K494" i="13" s="1"/>
  <c r="K496" i="13" s="1"/>
  <c r="M490" i="13"/>
  <c r="M486" i="13" s="1"/>
  <c r="L490" i="13"/>
  <c r="L486" i="13" s="1"/>
  <c r="K490" i="13"/>
  <c r="K486" i="13" s="1"/>
  <c r="K489" i="13" s="1"/>
  <c r="M484" i="13"/>
  <c r="M480" i="13" s="1"/>
  <c r="L484" i="13"/>
  <c r="L480" i="13" s="1"/>
  <c r="K484" i="13"/>
  <c r="K480" i="13" s="1"/>
  <c r="K483" i="13" s="1"/>
  <c r="M477" i="13"/>
  <c r="M473" i="13" s="1"/>
  <c r="L477" i="13"/>
  <c r="L473" i="13" s="1"/>
  <c r="K477" i="13"/>
  <c r="K473" i="13" s="1"/>
  <c r="M470" i="13"/>
  <c r="M466" i="13" s="1"/>
  <c r="L470" i="13"/>
  <c r="L466" i="13" s="1"/>
  <c r="K470" i="13"/>
  <c r="K466" i="13" s="1"/>
  <c r="K469" i="13" s="1"/>
  <c r="M455" i="13"/>
  <c r="L455" i="13"/>
  <c r="K455" i="13"/>
  <c r="M450" i="13"/>
  <c r="L450" i="13"/>
  <c r="K450" i="13"/>
  <c r="M439" i="13"/>
  <c r="M435" i="13" s="1"/>
  <c r="M434" i="13" s="1"/>
  <c r="L439" i="13"/>
  <c r="L435" i="13" s="1"/>
  <c r="L434" i="13" s="1"/>
  <c r="K439" i="13"/>
  <c r="K435" i="13" s="1"/>
  <c r="K437" i="13" s="1"/>
  <c r="M432" i="13"/>
  <c r="M428" i="13" s="1"/>
  <c r="M427" i="13" s="1"/>
  <c r="L432" i="13"/>
  <c r="L428" i="13" s="1"/>
  <c r="L427" i="13" s="1"/>
  <c r="K432" i="13"/>
  <c r="K428" i="13" s="1"/>
  <c r="K431" i="13" s="1"/>
  <c r="M426" i="13"/>
  <c r="M424" i="13" s="1"/>
  <c r="M421" i="13" s="1"/>
  <c r="L424" i="13"/>
  <c r="L421" i="13" s="1"/>
  <c r="K424" i="13"/>
  <c r="K421" i="13" s="1"/>
  <c r="K423" i="13" s="1"/>
  <c r="M419" i="13"/>
  <c r="M416" i="13" s="1"/>
  <c r="L419" i="13"/>
  <c r="L416" i="13" s="1"/>
  <c r="K419" i="13"/>
  <c r="K416" i="13" s="1"/>
  <c r="K418" i="13" s="1"/>
  <c r="M414" i="13"/>
  <c r="M411" i="13" s="1"/>
  <c r="L414" i="13"/>
  <c r="L411" i="13" s="1"/>
  <c r="K414" i="13"/>
  <c r="K411" i="13" s="1"/>
  <c r="K413" i="13" s="1"/>
  <c r="M407" i="13"/>
  <c r="L407" i="13"/>
  <c r="K407" i="13"/>
  <c r="M405" i="13"/>
  <c r="L405" i="13"/>
  <c r="L401" i="13" s="1"/>
  <c r="K405" i="13"/>
  <c r="M399" i="13"/>
  <c r="L399" i="13"/>
  <c r="K399" i="13"/>
  <c r="M397" i="13"/>
  <c r="L397" i="13"/>
  <c r="K397" i="13"/>
  <c r="M382" i="13"/>
  <c r="L382" i="13"/>
  <c r="K382" i="13"/>
  <c r="M380" i="13"/>
  <c r="L380" i="13"/>
  <c r="K380" i="13"/>
  <c r="M373" i="13"/>
  <c r="L373" i="13"/>
  <c r="K373" i="13"/>
  <c r="M371" i="13"/>
  <c r="L371" i="13"/>
  <c r="K371" i="13"/>
  <c r="M365" i="13"/>
  <c r="M361" i="13" s="1"/>
  <c r="K365" i="13"/>
  <c r="K361" i="13" s="1"/>
  <c r="K364" i="13" s="1"/>
  <c r="L361" i="13"/>
  <c r="M359" i="13"/>
  <c r="K359" i="13"/>
  <c r="M357" i="13"/>
  <c r="L357" i="13"/>
  <c r="L352" i="13" s="1"/>
  <c r="K357" i="13"/>
  <c r="M341" i="13"/>
  <c r="M338" i="13" s="1"/>
  <c r="L341" i="13"/>
  <c r="L338" i="13" s="1"/>
  <c r="K341" i="13"/>
  <c r="K338" i="13" s="1"/>
  <c r="K340" i="13" s="1"/>
  <c r="M328" i="13"/>
  <c r="K328" i="13"/>
  <c r="M326" i="13"/>
  <c r="L326" i="13"/>
  <c r="L322" i="13" s="1"/>
  <c r="K326" i="13"/>
  <c r="M319" i="13"/>
  <c r="M315" i="13" s="1"/>
  <c r="L319" i="13"/>
  <c r="L315" i="13" s="1"/>
  <c r="K319" i="13"/>
  <c r="K315" i="13" s="1"/>
  <c r="K317" i="13" s="1"/>
  <c r="M306" i="13"/>
  <c r="M302" i="13" s="1"/>
  <c r="L306" i="13"/>
  <c r="L302" i="13" s="1"/>
  <c r="K306" i="13"/>
  <c r="K302" i="13" s="1"/>
  <c r="K305" i="13" s="1"/>
  <c r="M295" i="13"/>
  <c r="M291" i="13" s="1"/>
  <c r="L295" i="13"/>
  <c r="L291" i="13" s="1"/>
  <c r="K295" i="13"/>
  <c r="K291" i="13" s="1"/>
  <c r="K294" i="13" s="1"/>
  <c r="M289" i="13"/>
  <c r="M285" i="13" s="1"/>
  <c r="L289" i="13"/>
  <c r="L285" i="13" s="1"/>
  <c r="K289" i="13"/>
  <c r="K285" i="13" s="1"/>
  <c r="K288" i="13" s="1"/>
  <c r="M283" i="13"/>
  <c r="M280" i="13" s="1"/>
  <c r="K283" i="13"/>
  <c r="K280" i="13" s="1"/>
  <c r="K282" i="13" s="1"/>
  <c r="L280" i="13"/>
  <c r="M278" i="13"/>
  <c r="M274" i="13" s="1"/>
  <c r="L278" i="13"/>
  <c r="L274" i="13" s="1"/>
  <c r="K278" i="13"/>
  <c r="K274" i="13" s="1"/>
  <c r="K276" i="13" s="1"/>
  <c r="M252" i="13"/>
  <c r="M248" i="13" s="1"/>
  <c r="L252" i="13"/>
  <c r="L248" i="13" s="1"/>
  <c r="K252" i="13"/>
  <c r="K248" i="13" s="1"/>
  <c r="K251" i="13" s="1"/>
  <c r="M246" i="13"/>
  <c r="M242" i="13" s="1"/>
  <c r="L246" i="13"/>
  <c r="L242" i="13" s="1"/>
  <c r="K246" i="13"/>
  <c r="K242" i="13" s="1"/>
  <c r="M234" i="13"/>
  <c r="M231" i="13" s="1"/>
  <c r="L234" i="13"/>
  <c r="L231" i="13" s="1"/>
  <c r="K234" i="13"/>
  <c r="K231" i="13" s="1"/>
  <c r="K233" i="13" s="1"/>
  <c r="M229" i="13"/>
  <c r="M224" i="13" s="1"/>
  <c r="L229" i="13"/>
  <c r="L224" i="13" s="1"/>
  <c r="K229" i="13"/>
  <c r="K224" i="13" s="1"/>
  <c r="K226" i="13" s="1"/>
  <c r="M220" i="13"/>
  <c r="M216" i="13" s="1"/>
  <c r="L220" i="13"/>
  <c r="L216" i="13" s="1"/>
  <c r="K220" i="13"/>
  <c r="K216" i="13" s="1"/>
  <c r="K219" i="13" s="1"/>
  <c r="M214" i="13"/>
  <c r="M210" i="13" s="1"/>
  <c r="L214" i="13"/>
  <c r="L210" i="13" s="1"/>
  <c r="K214" i="13"/>
  <c r="K210" i="13" s="1"/>
  <c r="M208" i="13"/>
  <c r="M204" i="13" s="1"/>
  <c r="L208" i="13"/>
  <c r="L204" i="13" s="1"/>
  <c r="K208" i="13"/>
  <c r="K204" i="13" s="1"/>
  <c r="K206" i="13" s="1"/>
  <c r="M202" i="13"/>
  <c r="M198" i="13" s="1"/>
  <c r="L202" i="13"/>
  <c r="L198" i="13" s="1"/>
  <c r="K202" i="13"/>
  <c r="K198" i="13" s="1"/>
  <c r="K200" i="13" s="1"/>
  <c r="M194" i="13"/>
  <c r="M190" i="13" s="1"/>
  <c r="L194" i="13"/>
  <c r="L190" i="13" s="1"/>
  <c r="K194" i="13"/>
  <c r="K190" i="13" s="1"/>
  <c r="K193" i="13" s="1"/>
  <c r="M187" i="13"/>
  <c r="M183" i="13" s="1"/>
  <c r="L187" i="13"/>
  <c r="L183" i="13" s="1"/>
  <c r="K187" i="13"/>
  <c r="K183" i="13" s="1"/>
  <c r="K186" i="13" s="1"/>
  <c r="M180" i="13"/>
  <c r="M177" i="13" s="1"/>
  <c r="L180" i="13"/>
  <c r="L177" i="13" s="1"/>
  <c r="K180" i="13"/>
  <c r="K177" i="13" s="1"/>
  <c r="K179" i="13" s="1"/>
  <c r="M175" i="13"/>
  <c r="M172" i="13" s="1"/>
  <c r="L175" i="13"/>
  <c r="L172" i="13" s="1"/>
  <c r="K175" i="13"/>
  <c r="K172" i="13" s="1"/>
  <c r="K174" i="13" s="1"/>
  <c r="M170" i="13"/>
  <c r="M167" i="13" s="1"/>
  <c r="L170" i="13"/>
  <c r="L167" i="13" s="1"/>
  <c r="K170" i="13"/>
  <c r="K167" i="13" s="1"/>
  <c r="K169" i="13" s="1"/>
  <c r="M163" i="13"/>
  <c r="M160" i="13" s="1"/>
  <c r="L163" i="13"/>
  <c r="L160" i="13" s="1"/>
  <c r="K163" i="13"/>
  <c r="K160" i="13" s="1"/>
  <c r="K162" i="13" s="1"/>
  <c r="M158" i="13"/>
  <c r="M155" i="13" s="1"/>
  <c r="L158" i="13"/>
  <c r="L155" i="13" s="1"/>
  <c r="K158" i="13"/>
  <c r="K155" i="13" s="1"/>
  <c r="K157" i="13" s="1"/>
  <c r="M147" i="13"/>
  <c r="M143" i="13" s="1"/>
  <c r="L147" i="13"/>
  <c r="L143" i="13" s="1"/>
  <c r="K147" i="13"/>
  <c r="K143" i="13" s="1"/>
  <c r="K146" i="13" s="1"/>
  <c r="M141" i="13"/>
  <c r="M138" i="13" s="1"/>
  <c r="L141" i="13"/>
  <c r="L138" i="13" s="1"/>
  <c r="K141" i="13"/>
  <c r="K138" i="13" s="1"/>
  <c r="K140" i="13" s="1"/>
  <c r="M135" i="13"/>
  <c r="M132" i="13" s="1"/>
  <c r="L135" i="13"/>
  <c r="L132" i="13" s="1"/>
  <c r="K135" i="13"/>
  <c r="K132" i="13" s="1"/>
  <c r="K134" i="13" s="1"/>
  <c r="M127" i="13"/>
  <c r="M123" i="13" s="1"/>
  <c r="L127" i="13"/>
  <c r="L123" i="13" s="1"/>
  <c r="M118" i="13"/>
  <c r="M115" i="13" s="1"/>
  <c r="L118" i="13"/>
  <c r="L115" i="13" s="1"/>
  <c r="K118" i="13"/>
  <c r="K115" i="13" s="1"/>
  <c r="K117" i="13" s="1"/>
  <c r="M113" i="13"/>
  <c r="M110" i="13" s="1"/>
  <c r="L113" i="13"/>
  <c r="L110" i="13" s="1"/>
  <c r="K113" i="13"/>
  <c r="K110" i="13" s="1"/>
  <c r="K112" i="13" s="1"/>
  <c r="M93" i="13"/>
  <c r="M90" i="13" s="1"/>
  <c r="L93" i="13"/>
  <c r="L90" i="13" s="1"/>
  <c r="K93" i="13"/>
  <c r="K90" i="13" s="1"/>
  <c r="K92" i="13" s="1"/>
  <c r="M86" i="13"/>
  <c r="M82" i="13" s="1"/>
  <c r="L86" i="13"/>
  <c r="L82" i="13" s="1"/>
  <c r="K86" i="13"/>
  <c r="K82" i="13" s="1"/>
  <c r="K85" i="13" s="1"/>
  <c r="M80" i="13"/>
  <c r="L80" i="13"/>
  <c r="K80" i="13"/>
  <c r="M78" i="13"/>
  <c r="L78" i="13"/>
  <c r="K78" i="13"/>
  <c r="M72" i="13"/>
  <c r="M67" i="13" s="1"/>
  <c r="L72" i="13"/>
  <c r="L67" i="13" s="1"/>
  <c r="K72" i="13"/>
  <c r="K67" i="13" s="1"/>
  <c r="K71" i="13" s="1"/>
  <c r="M65" i="13"/>
  <c r="M61" i="13" s="1"/>
  <c r="L65" i="13"/>
  <c r="L61" i="13" s="1"/>
  <c r="K65" i="13"/>
  <c r="K61" i="13" s="1"/>
  <c r="K64" i="13" s="1"/>
  <c r="M59" i="13"/>
  <c r="M55" i="13" s="1"/>
  <c r="L59" i="13"/>
  <c r="L55" i="13" s="1"/>
  <c r="K59" i="13"/>
  <c r="K55" i="13" s="1"/>
  <c r="K58" i="13" s="1"/>
  <c r="M49" i="13"/>
  <c r="M45" i="13" s="1"/>
  <c r="L49" i="13"/>
  <c r="L45" i="13" s="1"/>
  <c r="K49" i="13"/>
  <c r="K45" i="13" s="1"/>
  <c r="K48" i="13" s="1"/>
  <c r="M33" i="13"/>
  <c r="M29" i="13" s="1"/>
  <c r="L33" i="13"/>
  <c r="L29" i="13" s="1"/>
  <c r="K33" i="13"/>
  <c r="K29" i="13" s="1"/>
  <c r="K31" i="13" s="1"/>
  <c r="M27" i="13"/>
  <c r="M23" i="13" s="1"/>
  <c r="L27" i="13"/>
  <c r="L23" i="13" s="1"/>
  <c r="K27" i="13"/>
  <c r="K23" i="13" s="1"/>
  <c r="K25" i="13" s="1"/>
  <c r="M19" i="13"/>
  <c r="M16" i="13" s="1"/>
  <c r="L19" i="13"/>
  <c r="L16" i="13" s="1"/>
  <c r="K19" i="13"/>
  <c r="K16" i="13" s="1"/>
  <c r="K18" i="13" s="1"/>
  <c r="K122" i="12"/>
  <c r="J122" i="12"/>
  <c r="I140" i="12"/>
  <c r="H140" i="12"/>
  <c r="I136" i="12"/>
  <c r="I135" i="12" s="1"/>
  <c r="H135" i="12"/>
  <c r="I131" i="12"/>
  <c r="H131" i="12"/>
  <c r="I124" i="12"/>
  <c r="H124" i="12"/>
  <c r="L122" i="12"/>
  <c r="I122" i="12"/>
  <c r="H122" i="12"/>
  <c r="I117" i="12"/>
  <c r="H117" i="12"/>
  <c r="I114" i="12"/>
  <c r="H114" i="12"/>
  <c r="I108" i="12"/>
  <c r="I145" i="12" s="1"/>
  <c r="H108" i="12"/>
  <c r="J98" i="12"/>
  <c r="H98" i="12"/>
  <c r="F98" i="12"/>
  <c r="I97" i="12"/>
  <c r="G97" i="12"/>
  <c r="L96" i="12"/>
  <c r="K96" i="12"/>
  <c r="I96" i="12"/>
  <c r="G96" i="12"/>
  <c r="I95" i="12"/>
  <c r="G95" i="12"/>
  <c r="L94" i="12"/>
  <c r="K94" i="12"/>
  <c r="I94" i="12"/>
  <c r="G94" i="12"/>
  <c r="L93" i="12"/>
  <c r="K93" i="12"/>
  <c r="I93" i="12"/>
  <c r="G93" i="12"/>
  <c r="I92" i="12"/>
  <c r="G92" i="12"/>
  <c r="I91" i="12"/>
  <c r="G91" i="12"/>
  <c r="L90" i="12"/>
  <c r="L98" i="12" s="1"/>
  <c r="K90" i="12"/>
  <c r="I90" i="12"/>
  <c r="G90" i="12"/>
  <c r="G98" i="12" s="1"/>
  <c r="J81" i="12"/>
  <c r="J28" i="12" s="1"/>
  <c r="I83" i="12"/>
  <c r="I81" i="12" s="1"/>
  <c r="I28" i="12" s="1"/>
  <c r="G83" i="12"/>
  <c r="L82" i="12"/>
  <c r="H82" i="12"/>
  <c r="H81" i="12" s="1"/>
  <c r="H28" i="12" s="1"/>
  <c r="L81" i="12"/>
  <c r="L28" i="12" s="1"/>
  <c r="K81" i="12"/>
  <c r="G81" i="12"/>
  <c r="G28" i="12" s="1"/>
  <c r="F81" i="12"/>
  <c r="I79" i="12"/>
  <c r="L78" i="12"/>
  <c r="L27" i="12" s="1"/>
  <c r="K78" i="12"/>
  <c r="J78" i="12"/>
  <c r="I78" i="12"/>
  <c r="I27" i="12" s="1"/>
  <c r="H78" i="12"/>
  <c r="H27" i="12" s="1"/>
  <c r="G78" i="12"/>
  <c r="G27" i="12" s="1"/>
  <c r="G29" i="12" s="1"/>
  <c r="F78" i="12"/>
  <c r="H73" i="12"/>
  <c r="H71" i="12" s="1"/>
  <c r="H20" i="12" s="1"/>
  <c r="G73" i="12"/>
  <c r="L71" i="12"/>
  <c r="L20" i="12" s="1"/>
  <c r="K71" i="12"/>
  <c r="K20" i="12" s="1"/>
  <c r="J71" i="12"/>
  <c r="J20" i="12" s="1"/>
  <c r="I72" i="12"/>
  <c r="I71" i="12" s="1"/>
  <c r="G72" i="12"/>
  <c r="F71" i="12"/>
  <c r="F20" i="12" s="1"/>
  <c r="I70" i="12"/>
  <c r="G70" i="12"/>
  <c r="I69" i="12"/>
  <c r="G69" i="12"/>
  <c r="I68" i="12"/>
  <c r="G68" i="12"/>
  <c r="I67" i="12"/>
  <c r="G67" i="12"/>
  <c r="I66" i="12"/>
  <c r="G66" i="12"/>
  <c r="I65" i="12"/>
  <c r="G65" i="12"/>
  <c r="L63" i="12"/>
  <c r="L19" i="12" s="1"/>
  <c r="L21" i="12" s="1"/>
  <c r="I64" i="12"/>
  <c r="G64" i="12"/>
  <c r="H63" i="12"/>
  <c r="H19" i="12" s="1"/>
  <c r="H21" i="12" s="1"/>
  <c r="F63" i="12"/>
  <c r="L60" i="12"/>
  <c r="L17" i="12" s="1"/>
  <c r="K60" i="12"/>
  <c r="K17" i="12" s="1"/>
  <c r="J60" i="12"/>
  <c r="I58" i="12"/>
  <c r="I59" i="12" s="1"/>
  <c r="G58" i="12"/>
  <c r="G59" i="12" s="1"/>
  <c r="I55" i="12"/>
  <c r="G55" i="12"/>
  <c r="G57" i="12" s="1"/>
  <c r="I52" i="12"/>
  <c r="G52" i="12"/>
  <c r="G54" i="12" s="1"/>
  <c r="I49" i="12"/>
  <c r="G49" i="12"/>
  <c r="I47" i="12"/>
  <c r="I48" i="12" s="1"/>
  <c r="G47" i="12"/>
  <c r="G48" i="12" s="1"/>
  <c r="I45" i="12"/>
  <c r="G45" i="12"/>
  <c r="L44" i="12"/>
  <c r="K44" i="12"/>
  <c r="K16" i="12" s="1"/>
  <c r="J44" i="12"/>
  <c r="J16" i="12" s="1"/>
  <c r="H44" i="12"/>
  <c r="F44" i="12"/>
  <c r="F16" i="12" s="1"/>
  <c r="I29" i="12"/>
  <c r="K28" i="12"/>
  <c r="F28" i="12"/>
  <c r="K27" i="12"/>
  <c r="J27" i="12"/>
  <c r="F27" i="12"/>
  <c r="F29" i="12" s="1"/>
  <c r="I20" i="12"/>
  <c r="F19" i="12"/>
  <c r="J17" i="12"/>
  <c r="I17" i="12"/>
  <c r="H17" i="12"/>
  <c r="G17" i="12"/>
  <c r="F17" i="12"/>
  <c r="L16" i="12"/>
  <c r="H16" i="12"/>
  <c r="I122" i="13" l="1"/>
  <c r="I126" i="13"/>
  <c r="J15" i="13"/>
  <c r="J14" i="13" s="1"/>
  <c r="J13" i="13" s="1"/>
  <c r="J18" i="13"/>
  <c r="I427" i="13"/>
  <c r="I431" i="13"/>
  <c r="J122" i="13"/>
  <c r="J126" i="13"/>
  <c r="J427" i="13"/>
  <c r="J431" i="13"/>
  <c r="L18" i="12"/>
  <c r="L22" i="12" s="1"/>
  <c r="K98" i="12"/>
  <c r="J18" i="12"/>
  <c r="K63" i="12"/>
  <c r="K19" i="12" s="1"/>
  <c r="K21" i="12" s="1"/>
  <c r="J63" i="12"/>
  <c r="J19" i="12" s="1"/>
  <c r="J21" i="12" s="1"/>
  <c r="K29" i="12"/>
  <c r="I98" i="12"/>
  <c r="G71" i="12"/>
  <c r="G20" i="12" s="1"/>
  <c r="H145" i="12"/>
  <c r="F18" i="12"/>
  <c r="J29" i="12"/>
  <c r="J124" i="12"/>
  <c r="I63" i="12"/>
  <c r="I19" i="12" s="1"/>
  <c r="I21" i="12" s="1"/>
  <c r="I44" i="12"/>
  <c r="I16" i="12" s="1"/>
  <c r="I18" i="12" s="1"/>
  <c r="G44" i="12"/>
  <c r="G16" i="12" s="1"/>
  <c r="G18" i="12" s="1"/>
  <c r="J44" i="13"/>
  <c r="J410" i="13"/>
  <c r="M401" i="13"/>
  <c r="K542" i="13"/>
  <c r="I15" i="13"/>
  <c r="I14" i="13" s="1"/>
  <c r="I13" i="13" s="1"/>
  <c r="K493" i="13"/>
  <c r="K15" i="13"/>
  <c r="K14" i="13" s="1"/>
  <c r="K13" i="13" s="1"/>
  <c r="I45" i="13"/>
  <c r="I47" i="13" s="1"/>
  <c r="I82" i="13"/>
  <c r="I85" i="13" s="1"/>
  <c r="K166" i="13"/>
  <c r="M375" i="13"/>
  <c r="M443" i="13"/>
  <c r="M442" i="13" s="1"/>
  <c r="M393" i="13"/>
  <c r="I410" i="13"/>
  <c r="K74" i="13"/>
  <c r="K77" i="13" s="1"/>
  <c r="M541" i="13"/>
  <c r="J409" i="13"/>
  <c r="L122" i="13"/>
  <c r="L74" i="13"/>
  <c r="M322" i="13"/>
  <c r="L375" i="13"/>
  <c r="L393" i="13"/>
  <c r="M479" i="13"/>
  <c r="M352" i="13"/>
  <c r="M493" i="13"/>
  <c r="L15" i="13"/>
  <c r="L14" i="13" s="1"/>
  <c r="L13" i="13" s="1"/>
  <c r="K182" i="13"/>
  <c r="L479" i="13"/>
  <c r="K479" i="13"/>
  <c r="K197" i="13"/>
  <c r="K427" i="13"/>
  <c r="L182" i="13"/>
  <c r="M74" i="13"/>
  <c r="K367" i="13"/>
  <c r="K370" i="13" s="1"/>
  <c r="M15" i="13"/>
  <c r="M14" i="13" s="1"/>
  <c r="M13" i="13" s="1"/>
  <c r="L166" i="13"/>
  <c r="M367" i="13"/>
  <c r="K434" i="13"/>
  <c r="L443" i="13"/>
  <c r="K465" i="13"/>
  <c r="K375" i="13"/>
  <c r="K379" i="13" s="1"/>
  <c r="L465" i="13"/>
  <c r="M122" i="13"/>
  <c r="K131" i="13"/>
  <c r="K130" i="13" s="1"/>
  <c r="M131" i="13"/>
  <c r="M130" i="13" s="1"/>
  <c r="K122" i="13"/>
  <c r="L131" i="13"/>
  <c r="L130" i="13" s="1"/>
  <c r="M166" i="13"/>
  <c r="L197" i="13"/>
  <c r="K352" i="13"/>
  <c r="K356" i="13" s="1"/>
  <c r="K393" i="13"/>
  <c r="K396" i="13" s="1"/>
  <c r="M465" i="13"/>
  <c r="L367" i="13"/>
  <c r="K401" i="13"/>
  <c r="K404" i="13" s="1"/>
  <c r="M410" i="13"/>
  <c r="M409" i="13" s="1"/>
  <c r="K443" i="13"/>
  <c r="K442" i="13" s="1"/>
  <c r="L493" i="13"/>
  <c r="M182" i="13"/>
  <c r="M197" i="13"/>
  <c r="K322" i="13"/>
  <c r="K325" i="13" s="1"/>
  <c r="K410" i="13"/>
  <c r="L410" i="13"/>
  <c r="L409" i="13" s="1"/>
  <c r="L541" i="13"/>
  <c r="L29" i="12"/>
  <c r="H18" i="12"/>
  <c r="H22" i="12" s="1"/>
  <c r="F21" i="12"/>
  <c r="F22" i="12" s="1"/>
  <c r="G63" i="12"/>
  <c r="G19" i="12" s="1"/>
  <c r="H29" i="12"/>
  <c r="J108" i="12"/>
  <c r="K18" i="12"/>
  <c r="K114" i="12"/>
  <c r="L108" i="12"/>
  <c r="J114" i="12"/>
  <c r="L136" i="12"/>
  <c r="L135" i="12" s="1"/>
  <c r="K136" i="12"/>
  <c r="L124" i="12"/>
  <c r="J140" i="12"/>
  <c r="L117" i="12"/>
  <c r="J117" i="12"/>
  <c r="J136" i="12"/>
  <c r="J135" i="12" s="1"/>
  <c r="L114" i="12"/>
  <c r="K124" i="12"/>
  <c r="K140" i="12"/>
  <c r="I409" i="13" l="1"/>
  <c r="K22" i="12"/>
  <c r="J43" i="13"/>
  <c r="K541" i="13"/>
  <c r="K492" i="13" s="1"/>
  <c r="K545" i="13"/>
  <c r="J22" i="12"/>
  <c r="G21" i="12"/>
  <c r="G22" i="12" s="1"/>
  <c r="I22" i="12"/>
  <c r="J131" i="12"/>
  <c r="J145" i="12" s="1"/>
  <c r="L131" i="12"/>
  <c r="K108" i="12"/>
  <c r="L140" i="12"/>
  <c r="K131" i="12"/>
  <c r="K165" i="13"/>
  <c r="I44" i="13"/>
  <c r="I43" i="13" s="1"/>
  <c r="J42" i="13"/>
  <c r="J12" i="13" s="1"/>
  <c r="M492" i="13"/>
  <c r="M441" i="13"/>
  <c r="M165" i="13"/>
  <c r="M321" i="13"/>
  <c r="M196" i="13" s="1"/>
  <c r="L44" i="13"/>
  <c r="L43" i="13" s="1"/>
  <c r="K44" i="13"/>
  <c r="K43" i="13" s="1"/>
  <c r="L165" i="13"/>
  <c r="L442" i="13"/>
  <c r="L441" i="13" s="1"/>
  <c r="M44" i="13"/>
  <c r="M43" i="13" s="1"/>
  <c r="K409" i="13"/>
  <c r="L492" i="13"/>
  <c r="L321" i="13"/>
  <c r="L196" i="13" s="1"/>
  <c r="K321" i="13"/>
  <c r="K196" i="13" s="1"/>
  <c r="K441" i="13"/>
  <c r="K117" i="12"/>
  <c r="K135" i="12"/>
  <c r="I42" i="13" l="1"/>
  <c r="I12" i="13" s="1"/>
  <c r="L145" i="12"/>
  <c r="K145" i="12"/>
  <c r="M42" i="13"/>
  <c r="M12" i="13" s="1"/>
  <c r="L42" i="13"/>
  <c r="L12" i="13" s="1"/>
  <c r="K42" i="13"/>
  <c r="K12" i="13" s="1"/>
</calcChain>
</file>

<file path=xl/sharedStrings.xml><?xml version="1.0" encoding="utf-8"?>
<sst xmlns="http://schemas.openxmlformats.org/spreadsheetml/2006/main" count="781" uniqueCount="319">
  <si>
    <t>Razred</t>
  </si>
  <si>
    <t>RAZDJEL 001 - OPĆINSKI NAČELNIK I OPĆINSKO VIJEĆE</t>
  </si>
  <si>
    <t>GLAVA 00101 - OPĆINSKI NAČELNIK I OPĆINSKO VIJEĆE</t>
  </si>
  <si>
    <t>Program 1001: Donošenje akata i mjera iz djelokruga predstavničkog i izvršnog tijela</t>
  </si>
  <si>
    <t>RASHODI POSLOVANJA</t>
  </si>
  <si>
    <t>Rashodi za zaposlene</t>
  </si>
  <si>
    <t>Materijalni rashodi</t>
  </si>
  <si>
    <t>Ostali rashodi</t>
  </si>
  <si>
    <t>RAZDJEL 002 - JEDINSTVENI UPRAVNI ODJEL</t>
  </si>
  <si>
    <t>GLAVA 00201 - JEDINSTVENI UPRAVNI ODJEL</t>
  </si>
  <si>
    <t>Program: 1002 Priprema i donošenje akata iz djelokruga tijela</t>
  </si>
  <si>
    <t>Financijski rashodi</t>
  </si>
  <si>
    <t>GLAVA 00202 - CIVILNA I PROTUPOŽARNA ZAŠTITA</t>
  </si>
  <si>
    <t>Izvor: 01 Opći prihodi i primici</t>
  </si>
  <si>
    <t>Tekuće donacije</t>
  </si>
  <si>
    <t>Pomoći dane u inozemstvo i unutar općeg proračuna</t>
  </si>
  <si>
    <t>GLAVA 00203 - GOSPODARSKE I KOMUNALNE DJELATNOSTI</t>
  </si>
  <si>
    <t>Program: 1004 Poticanje razvoja gospodarstva</t>
  </si>
  <si>
    <t>Subvencije</t>
  </si>
  <si>
    <t>RASHODI ZA NABAVU NEFINANCIJSKE IMOVINE</t>
  </si>
  <si>
    <t>Rashodi za nabavu proizvedene dugotrajne imovine</t>
  </si>
  <si>
    <t>Naknade građanima i kućanstvima</t>
  </si>
  <si>
    <t>Rashodi poslovanja</t>
  </si>
  <si>
    <t>Rashodi za nabavu nefinancijske imovine</t>
  </si>
  <si>
    <t>GLAVA 00204 - KOMUNALNA INFRASTRUKTURA</t>
  </si>
  <si>
    <t>GLAVA 00206: JAVNE POTREBE U OBRAZOVANJU</t>
  </si>
  <si>
    <t>Proračunski korisnik: 48015 Dječji vrtić "Bregunica"</t>
  </si>
  <si>
    <t>IZDACI ZA FINANCIJSKU IMOVINU I OTPLATE ZAJMOVA</t>
  </si>
  <si>
    <t>Izdaci za otplatu glavnice primljenih kredita i zajmova</t>
  </si>
  <si>
    <t>Pomoći dane u inozemstvo i unutar opće države</t>
  </si>
  <si>
    <t>GLAVA 00207: PROGRAMSKA DJELATNOST SOCIJALNE SKRBI</t>
  </si>
  <si>
    <t>I. OPĆI DIO</t>
  </si>
  <si>
    <t>Članak 1.</t>
  </si>
  <si>
    <t>RAZLIKA - VIŠAK/MANJAK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</si>
  <si>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</si>
  <si>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</si>
  <si>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</si>
  <si>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</si>
  <si>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</si>
  <si>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</si>
  <si>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</si>
  <si>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</si>
  <si>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Pomoći iz inozemstva (darovnice) i od subjekata unutar općeg proračuna</t>
  </si>
  <si>
    <t>Prihodi od imovine</t>
  </si>
  <si>
    <t>Prihodi od upravnih i administrativnih pristojbi, pristojbi po posebnim propisima i naknadama</t>
  </si>
  <si>
    <t>B. RAČUN FINANCIRANJA</t>
  </si>
  <si>
    <t>Primici od financijske imovine i zaduživanja</t>
  </si>
  <si>
    <t>Primljene otplate (povrati) glavnice danih zajmova</t>
  </si>
  <si>
    <t>Izdaci za financijsku imovinu i otplate zajmova</t>
  </si>
  <si>
    <t>II. POSEBNI DIO</t>
  </si>
  <si>
    <t>Članak 3.</t>
  </si>
  <si>
    <t>Program: 1003 Organiziranje i provođenje zaštite i spašavanja</t>
  </si>
  <si>
    <t>OPĆINSKO VIJEĆE</t>
  </si>
  <si>
    <t>OPĆINE NOVO VIRJE</t>
  </si>
  <si>
    <t>Rashodi za nabavu nefinanc.imovine</t>
  </si>
  <si>
    <t>A100038: Energetski certifikat javne rasvjete</t>
  </si>
  <si>
    <t>Materijani rashodi</t>
  </si>
  <si>
    <t xml:space="preserve">           Katarina Kozarić-Šabarić</t>
  </si>
  <si>
    <t>RASHODI ZA NABAVU PROIZVEDENE DUGOTRAJNE IMOVINE</t>
  </si>
  <si>
    <t xml:space="preserve">Izvor: 01 Opći prihodi i primici 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</si>
  <si>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</si>
  <si>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</si>
  <si>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</si>
  <si>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</si>
  <si>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</si>
  <si>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</si>
  <si>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</si>
  <si>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</si>
  <si>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</si>
  <si>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</si>
  <si>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</si>
  <si>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</si>
  <si>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</si>
  <si>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</si>
  <si>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</si>
  <si>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</si>
  <si>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Prihodi od prodaje ili zamjene nef. imovine i naknada s naslova osiguranja</t>
  </si>
  <si>
    <t>Ukupno po izvorima:</t>
  </si>
  <si>
    <t>Izvor: 05 Pomoći</t>
  </si>
  <si>
    <t>Izvor financiranja</t>
  </si>
  <si>
    <t>6) PRIHODI POSLOVANJA</t>
  </si>
  <si>
    <t>3) RASHODI POSLOVANJA</t>
  </si>
  <si>
    <t>4) RASHODI ZA NABAVU NEFINANCIJSKE IMOVINE</t>
  </si>
  <si>
    <t>8) PRIMICI OD FINANCIJSKE IMOVINE I ZADUŽIVANJA</t>
  </si>
  <si>
    <t>A. RAČUN PRIHODA I RASHODA</t>
  </si>
  <si>
    <t>K100013: Mobilno reciklažno dvorište</t>
  </si>
  <si>
    <t xml:space="preserve">                        PREDSJEDNICA</t>
  </si>
  <si>
    <t>5) IZDACI ZA FINANCIJSKU IMOVINU I OTPLATE ZAJMOVA</t>
  </si>
  <si>
    <t>Izdaci za dionice i udjele u glavnici</t>
  </si>
  <si>
    <t>GLAVA 00205: DJELATNOST SPORTA, KULTURE I RELIGIJE</t>
  </si>
  <si>
    <t>K100015: Izgradnja mosne vage</t>
  </si>
  <si>
    <t>Izvor: 04 Prihodi za posbne namjene</t>
  </si>
  <si>
    <t>A100029: Izmjene i dopune prostornog plana uređenja Općine Novo Virje</t>
  </si>
  <si>
    <t>Prihodi od prodaje nefinancijske imovine</t>
  </si>
  <si>
    <t>Prihodi od prodaje materijalne imovine- prirodnih bogatstava</t>
  </si>
  <si>
    <t>7) PRIHODI OD PRODAJE NEFINANCIJSKE IMOVINE</t>
  </si>
  <si>
    <t>Kazne, upravne mjere i ostali prihodi</t>
  </si>
  <si>
    <t>Prohodi od donacija</t>
  </si>
  <si>
    <t>K100018: Dodatno ulaganje na mostu Pačica</t>
  </si>
  <si>
    <t>UKUPNO RASHODI I IZDACI</t>
  </si>
  <si>
    <t>K100019: Uređenje okoliša oko škole</t>
  </si>
  <si>
    <t>Izvor: 06 Donacije</t>
  </si>
  <si>
    <t xml:space="preserve">Izvor: 05 Pomoći </t>
  </si>
  <si>
    <t>Izvor: 07 prihodi od prodaje nef.imovine</t>
  </si>
  <si>
    <t>Izvor: 05 pomoći</t>
  </si>
  <si>
    <t>UKUPNI PRIHODI</t>
  </si>
  <si>
    <t>UKUPNI RASHODI</t>
  </si>
  <si>
    <t>Pomoći dane unutar općeg proračuna</t>
  </si>
  <si>
    <t>Opis</t>
  </si>
  <si>
    <t>Opće javne usluge</t>
  </si>
  <si>
    <t>011</t>
  </si>
  <si>
    <t>Izvršna i zakonodavna tijela, financijski i fiskalni poslovi, vanjski poslovi</t>
  </si>
  <si>
    <t>013</t>
  </si>
  <si>
    <t>Opće usluge</t>
  </si>
  <si>
    <t>Obrana</t>
  </si>
  <si>
    <t>Javni red i sigurnost</t>
  </si>
  <si>
    <t>032</t>
  </si>
  <si>
    <t>Usluge protupožarne zaštite</t>
  </si>
  <si>
    <t>Ekonomski poslovi</t>
  </si>
  <si>
    <t>042</t>
  </si>
  <si>
    <t>Poljoprivreda, šumarstvo, ribarstvo i lov</t>
  </si>
  <si>
    <t>Zaštita okoliša</t>
  </si>
  <si>
    <t>Usluge unapređenja stanovanja i zajednice</t>
  </si>
  <si>
    <t>062</t>
  </si>
  <si>
    <t>Razvoj zajednice</t>
  </si>
  <si>
    <t>Zdravstvo</t>
  </si>
  <si>
    <t>Rekreacija, kultura i religija</t>
  </si>
  <si>
    <t>081</t>
  </si>
  <si>
    <t>Službe rekreacije i sporta</t>
  </si>
  <si>
    <t>082</t>
  </si>
  <si>
    <t>Službe kulture</t>
  </si>
  <si>
    <t>084</t>
  </si>
  <si>
    <t>Religijske i druge službene zajednice</t>
  </si>
  <si>
    <t>09</t>
  </si>
  <si>
    <t>Obrazovanje</t>
  </si>
  <si>
    <t>091</t>
  </si>
  <si>
    <t>Predškolsko i osnovno obrazovanje</t>
  </si>
  <si>
    <t>092</t>
  </si>
  <si>
    <t>Srednjoškolsko obrazovanje</t>
  </si>
  <si>
    <t>10</t>
  </si>
  <si>
    <t>Socijalna zaštita</t>
  </si>
  <si>
    <t>109</t>
  </si>
  <si>
    <t>Aktivnost soc.zaštite koje nisu nigdje drugdje svrstane</t>
  </si>
  <si>
    <t>UKUPNO:</t>
  </si>
  <si>
    <t>Program: 1016  Aktivna politika zapošljavanja</t>
  </si>
  <si>
    <t>Program: 1005 Poticanje razvoja poljoprivrede</t>
  </si>
  <si>
    <t>Program: 1006 Održavanje komunalne infrastrukture</t>
  </si>
  <si>
    <t>Program: 1007 Izgradnja objekata i uređaja komunalne infrastrukture</t>
  </si>
  <si>
    <t>Program: 1008 Program javnih potreba u kulturi</t>
  </si>
  <si>
    <t>Program: 1009 Program javnih potreba u sportu</t>
  </si>
  <si>
    <t>Program: 1010 Program javnih potreba u religiji</t>
  </si>
  <si>
    <t>Program: 1011 Program predškolskog odgoja i obrazovanja</t>
  </si>
  <si>
    <t>Program: 1012 Osnovno obrazovanje</t>
  </si>
  <si>
    <t xml:space="preserve">Program: 1013 program Srednjoškolskog i visokog obrazovanja </t>
  </si>
  <si>
    <t>Program: 1014 Socijalna skrb te promicanje prava i interesa osoba s invaliditetom</t>
  </si>
  <si>
    <t>Program: 1015 Humanitarna skrb kroz udruge građana</t>
  </si>
  <si>
    <t>Funkcijska klasifikacija: 011 Izvršna i zakonodavna tijela</t>
  </si>
  <si>
    <t>Funkcijska klasifikacija: 013 Opće usluge</t>
  </si>
  <si>
    <t xml:space="preserve">Funkcijska klasifikacija: 017 Transakcije vezane uz javni dug </t>
  </si>
  <si>
    <t>Funkcijska klasifikacija: 016 Opće javne usluge koje nisu drugdje svrstane</t>
  </si>
  <si>
    <t>Izvor  05 Pomoći</t>
  </si>
  <si>
    <t>Izvor 01 Opći prihodi i primici</t>
  </si>
  <si>
    <t>Funkcijska klasifikacija: 036 Rashodi za javni red i sigurnost koji nisu drugdje svrstani</t>
  </si>
  <si>
    <t>Funkcijska klasifikacija: 032  Usluge protupožarne zaštite</t>
  </si>
  <si>
    <t>Funkcijska klasifikacija: 042 Poljoprivreda, šumarstvo, ribartstvo i lov</t>
  </si>
  <si>
    <t>Funkcijska klasifikacija: 045 Promet</t>
  </si>
  <si>
    <t>Funkcijska klasifikacija: 066 Rashodi vezani za stanovanje i kom.pogodnosti koji nisu drugdje svrstani</t>
  </si>
  <si>
    <t>Funkcijska klasifikacija: 062 Razvoj zajednice</t>
  </si>
  <si>
    <t>Funkcijska klasifikacija: 064 Ulična rasvjeta</t>
  </si>
  <si>
    <t>Funkcijska klasifikacija: 051 Gospodarenje otpadom</t>
  </si>
  <si>
    <t>Funkcijska klasifikacija: 082 Služba kulture</t>
  </si>
  <si>
    <t>Funkcijska klasifikacija: 081 Službe rekreacije i sporta</t>
  </si>
  <si>
    <t>Funkcijska klasifikacija: 084 Religijske i druge službe zajednice</t>
  </si>
  <si>
    <t>Funkcijska klasifikacija: 0911 Predškolsko obrazovanje</t>
  </si>
  <si>
    <t>Funkcijska klasifikacija: 0912 Osnovno obrazovanje</t>
  </si>
  <si>
    <t>Funkcijska klasifikacija: 092 Srednjoškolsko obrazovanje</t>
  </si>
  <si>
    <t>Funkcijska klasifikacija: 106 Stanovanje</t>
  </si>
  <si>
    <t>Funkcijska klasifikacija: 109 Aktivnosti socijalne zaštite koje nisu drugdje svrstane</t>
  </si>
  <si>
    <t>Funkcijska klasifikacija: 104 Obitelj i djeca</t>
  </si>
  <si>
    <t>Funkcijska klasifikacija: 102 Starost</t>
  </si>
  <si>
    <t>Prihodi i rashodi prema izvorima financiranja</t>
  </si>
  <si>
    <t>Rashodi prema funkcijskoj klasifikaciji</t>
  </si>
  <si>
    <t>036</t>
  </si>
  <si>
    <t>045</t>
  </si>
  <si>
    <t>066</t>
  </si>
  <si>
    <t>064</t>
  </si>
  <si>
    <t>051</t>
  </si>
  <si>
    <t>0911</t>
  </si>
  <si>
    <t>0912</t>
  </si>
  <si>
    <t>102</t>
  </si>
  <si>
    <t>104</t>
  </si>
  <si>
    <t>106</t>
  </si>
  <si>
    <t>Rashodi za javni red i sigurnost koji nisu drugdje svrstani</t>
  </si>
  <si>
    <t>Promet</t>
  </si>
  <si>
    <t>Gospodarenje otpadom</t>
  </si>
  <si>
    <t>Ulična rasvjeta</t>
  </si>
  <si>
    <t>Rashodi vezani uz stanovanje i kom.pogodnosti koji nisu drugdje svrstani</t>
  </si>
  <si>
    <t>Predškolsko obrazovanje</t>
  </si>
  <si>
    <t>Osnovno obrazovanje</t>
  </si>
  <si>
    <t>Starost</t>
  </si>
  <si>
    <t>Obitelj i djeca</t>
  </si>
  <si>
    <t>Stanovanje</t>
  </si>
  <si>
    <t>016</t>
  </si>
  <si>
    <t>017</t>
  </si>
  <si>
    <t>Opće javne usluge koje nisu drugdje svrstane</t>
  </si>
  <si>
    <t>Transakcije vezane uz javni dug</t>
  </si>
  <si>
    <t>PRIJEDLOG PRORAČUNA OPĆINE NOVO VIRJE ZA 2023. GODINU</t>
  </si>
  <si>
    <t>I PROJEKCIJE ZA 2024. I 2025. GODINU</t>
  </si>
  <si>
    <t>Proračun za 2023.</t>
  </si>
  <si>
    <t>Proračun za 2024.</t>
  </si>
  <si>
    <t>Proračun za 2025.</t>
  </si>
  <si>
    <t xml:space="preserve">IZVRŠENJE 2021. </t>
  </si>
  <si>
    <t xml:space="preserve">PLAN 2022. </t>
  </si>
  <si>
    <t>KN</t>
  </si>
  <si>
    <t>EUR</t>
  </si>
  <si>
    <t>Projekcija za 2024.</t>
  </si>
  <si>
    <t>Projekcija za 2025.</t>
  </si>
  <si>
    <t>Plan Proračuna za 2023.</t>
  </si>
  <si>
    <t>Plan Proračuna za 2023.           EUR</t>
  </si>
  <si>
    <t>Projekcija za 2024.           EUR</t>
  </si>
  <si>
    <t xml:space="preserve">Prokcija za 2025.   EUR </t>
  </si>
  <si>
    <t>Rashodi za dodatna ulaganja na nefinscijskoj imovini</t>
  </si>
  <si>
    <t xml:space="preserve">            Proračun Općine Novo Virje za 2023. godinu (u daljnjem tekstu: Proračun) i projekcije za 2024. i 2025. godinu sastoje se od:</t>
  </si>
  <si>
    <t>044</t>
  </si>
  <si>
    <t>Rudarstvo, proizvodnja i građevinstavo</t>
  </si>
  <si>
    <t>047</t>
  </si>
  <si>
    <t>Ostale industrije</t>
  </si>
  <si>
    <t>061</t>
  </si>
  <si>
    <t>Razvoj stanovanja</t>
  </si>
  <si>
    <t>063</t>
  </si>
  <si>
    <t>Opskrba vodom</t>
  </si>
  <si>
    <t>VIŠAK PRIHODA I PRIMITAKA  IZ PRETHODNIH GODINA                                                                                    2.424.998,13           331.807,00</t>
  </si>
  <si>
    <t xml:space="preserve">A100101: Predstavnička i izvršna tijela </t>
  </si>
  <si>
    <t>A100102: Dani općine</t>
  </si>
  <si>
    <t xml:space="preserve">A100103: Godišnje financiranje političkih stranaka </t>
  </si>
  <si>
    <t>A100201: Administrativno, tehničko i stručno osoblje</t>
  </si>
  <si>
    <t>A100202: Održavanje objekata u vlasništvu općine za redovno korištenje</t>
  </si>
  <si>
    <t>A100203: Izrada projektne dokumentacije</t>
  </si>
  <si>
    <t>A100204: Otplata dugoročnog kredita za izgradnju dječjeg vrtića</t>
  </si>
  <si>
    <t>A100205: Održavanje plovila i stočnih vaga za redovno korištenje</t>
  </si>
  <si>
    <t xml:space="preserve">A100206: Strategija, plan i registar imovine </t>
  </si>
  <si>
    <t>A100207: Održavanje aplikacije komunalne infrastrukture</t>
  </si>
  <si>
    <t>A100208: Transparentnost isplate iz proračuna</t>
  </si>
  <si>
    <t>A100209: Opremanje prostorija i nabava dugotrajne imovine</t>
  </si>
  <si>
    <t>A101601: Javni radovi općine Novo Virje</t>
  </si>
  <si>
    <t>A100301: Civilna zaštita</t>
  </si>
  <si>
    <t>A100302: Procjena rizika od katastrofa</t>
  </si>
  <si>
    <t>A100303: Protupožarna zaštita</t>
  </si>
  <si>
    <t>A100304: Gorska služba spašavanja</t>
  </si>
  <si>
    <t xml:space="preserve">A100305: Zaštita na radu </t>
  </si>
  <si>
    <t>A100401: Program zaštite divljači</t>
  </si>
  <si>
    <t>A100402: Tekuće donacije</t>
  </si>
  <si>
    <t xml:space="preserve">A100501: Potpora poljoprivredi </t>
  </si>
  <si>
    <t>A100502: Poticanje osiguranja u poljoprivredi</t>
  </si>
  <si>
    <t>A100601: Održavanje opreme i uređaja komunalne infrastrukture</t>
  </si>
  <si>
    <t>A100602: Tekuće održavanje traktora</t>
  </si>
  <si>
    <t>A100603: Održavanje cesta i drugih javnih površina</t>
  </si>
  <si>
    <t>A100604: Održavanje groblja</t>
  </si>
  <si>
    <t>A100605: Imovinsko pravni odnosi za ceste</t>
  </si>
  <si>
    <t>A100606: Izgradnja širokopojasne infr.za pristup internetu-sufinanciranje</t>
  </si>
  <si>
    <t>A100607: Javna rasvjeta</t>
  </si>
  <si>
    <t>A100608: Komunalne usluge</t>
  </si>
  <si>
    <t>A100609: Redovan rad mobilnog reciklažnog dvorišta</t>
  </si>
  <si>
    <t>A100610: Energetski certifikat javne rasvjete</t>
  </si>
  <si>
    <t>A100611: Istražni radovi i plan sanacije odlagalište otpada</t>
  </si>
  <si>
    <t>A100612: Održavanje kanala oborinske odvodnje</t>
  </si>
  <si>
    <t>K100001: Asfaltiranje nerazvrstanih cesta-sufinanciranje županija</t>
  </si>
  <si>
    <t>A100613: Uređenje autobusnih stajališta</t>
  </si>
  <si>
    <t xml:space="preserve">K100002: Izgradnja vodnokom. infrastrukture aglomeracije </t>
  </si>
  <si>
    <t>K100004: Izgradnja pomoćnog objekta-skladište, garaža</t>
  </si>
  <si>
    <t>K100005: Nabava komunalne opreme</t>
  </si>
  <si>
    <t>K100006: Nabava dugotrajne imovine za groblje</t>
  </si>
  <si>
    <t>K100007: Opremanje dječjih igrališta</t>
  </si>
  <si>
    <t>K100008: Rekreacijski centar</t>
  </si>
  <si>
    <t>A100801: Manifestacija tokom godine- Tamburijada</t>
  </si>
  <si>
    <t xml:space="preserve">A100802: Službe kulture </t>
  </si>
  <si>
    <t>A100803: Usluga Bibliobusa</t>
  </si>
  <si>
    <t xml:space="preserve">A100901: Službe rekreacije i sporta </t>
  </si>
  <si>
    <t>A101001: Pomoć vjerskoj zajednici</t>
  </si>
  <si>
    <t>A101101: Predškolski odgoj DV "BREGUNICA"</t>
  </si>
  <si>
    <t>A101201: Osnovno obrazovanje</t>
  </si>
  <si>
    <t>A101202: Nagrade uspješnim učenicima</t>
  </si>
  <si>
    <t>A101301: Troškovi prijevoza srednjoškolcima</t>
  </si>
  <si>
    <t>A101302: Troškovi prijevoza studentima</t>
  </si>
  <si>
    <t>A101401: Bušenje ispod ceste</t>
  </si>
  <si>
    <t>A101402: Gerontoprogram</t>
  </si>
  <si>
    <t>A101404: Održavanje javnih površine i rušenje kuća</t>
  </si>
  <si>
    <t>A101405: Darovi za novorođenčad</t>
  </si>
  <si>
    <t>A101406: Poklon paketi Sveti Nikola</t>
  </si>
  <si>
    <t>A101407: Naknade umirovljenicima</t>
  </si>
  <si>
    <t>A101408: Pomoć obiteljima za kupnju i adaptaciju kuće</t>
  </si>
  <si>
    <t>A101501: Donacije Crvenom križu</t>
  </si>
  <si>
    <t>A101502: Donacije fizičkim osobama ostale donacije</t>
  </si>
  <si>
    <t>K100003: Asfaltiranje cesta</t>
  </si>
  <si>
    <t>A101403: Projekt zaželi - faza III</t>
  </si>
  <si>
    <t>A100403: Sufinanciranje rada poljoprivrednog redara</t>
  </si>
  <si>
    <t>K100009: Tribina na nogometnom igralištu</t>
  </si>
  <si>
    <t xml:space="preserve">            Na temelju članka 40. stavka 2 Zakona o proračunu ("Narodne novine" broj 144/21) i članka 29. Statuta Općine Novo Virje ("Službeni glasnik Koprivničko - križevačke županije" broj 6/13., 3/18. i 5/20.), Općinski načelnik 15. studenog 2022. godine podnosi Općinskom vijeću Općine Novo Virje</t>
  </si>
  <si>
    <t xml:space="preserve">            Prihodi i rashodi te primici i izdaci po ekonomskoj klasifikaciji utvrđeni su u Računu prihoda i rashoda i Računu financiranja u Proračunu i projekcijama za 2024. i 2025. godinu, kako slijedi:</t>
  </si>
  <si>
    <t xml:space="preserve">            Rashodi poslovanja i rashodi za nabavu nefinancijske imovine u Proračunu u ukupnoj svoti 1.615.375,00 EUR-a raspoređuju se po korisnicima i programima u Posebnom dijelu Proračuna, kako slijedi:</t>
  </si>
  <si>
    <t>KLASA: 400-02/22-01/05</t>
  </si>
  <si>
    <t xml:space="preserve">URBROJ: 2137-22-22-3 </t>
  </si>
  <si>
    <t xml:space="preserve">Novo Virje, 15. studenog 2022.                               </t>
  </si>
  <si>
    <t>Izvor: Pomoći</t>
  </si>
  <si>
    <t>A100033: Lokalni izbori</t>
  </si>
  <si>
    <t>Rahodi za dodatna ulaganja na nefinancijskoj imovini</t>
  </si>
  <si>
    <t>T100008: Izvješće o stanju u prostoru</t>
  </si>
  <si>
    <t>T100009: Godišnji plan upravljanja imovinom za 2022., Izvješće o provedbi Godišnjeg plana upravljanja imovinom za 2020. godinu</t>
  </si>
  <si>
    <t>A100058: Cikloturizam</t>
  </si>
  <si>
    <t>RASHODI ZA NABAVU PORIZVEDENE DUGOTRAJNE IMOVINE</t>
  </si>
  <si>
    <t>K100011: Kante za odvojeni otpad</t>
  </si>
  <si>
    <t>K100006: Opremanje d.igrališta Drenovica</t>
  </si>
  <si>
    <t>K100004: Opremanje dječjeg igrališta</t>
  </si>
  <si>
    <t>A100008: Spriječavanje nasilja u obitelji re sajam mogućnosti</t>
  </si>
  <si>
    <t>Pomoći unutar općeg prračuna</t>
  </si>
  <si>
    <t>K100020-1: Nabava stroja</t>
  </si>
  <si>
    <t>Funkcijska klasifikacija:062 Razvoj zajednice</t>
  </si>
  <si>
    <t>Izvor</t>
  </si>
  <si>
    <t xml:space="preserve">Pomoći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</si>
</sst>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rgb="FFC00000"/>
      <name val="Arial"/>
      <family val="2"/>
      <charset val="238"/>
    </font>
    <font>
      <i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0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8" tint="0.39997558519241921"/>
        <bgColor rgb="FFC3D69B"/>
      </patternFill>
    </fill>
    <fill>
      <patternFill patternType="solid">
        <fgColor theme="9" tint="-0.249977111117893"/>
        <bgColor rgb="FFDDD9C3"/>
      </patternFill>
    </fill>
    <fill>
      <patternFill patternType="solid">
        <fgColor theme="2" tint="-9.9978637043366805E-2"/>
        <bgColor rgb="FFDDD9C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9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4" fontId="4" fillId="2" borderId="1" xfId="0" applyNumberFormat="1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6" fillId="0" borderId="1" xfId="0" applyFont="1" applyBorder="1"/>
    <xf numFmtId="0" fontId="7" fillId="0" borderId="1" xfId="0" applyFont="1" applyBorder="1"/>
    <xf numFmtId="4" fontId="2" fillId="0" borderId="1" xfId="0" applyNumberFormat="1" applyFont="1" applyBorder="1"/>
    <xf numFmtId="4" fontId="4" fillId="3" borderId="1" xfId="0" applyNumberFormat="1" applyFont="1" applyFill="1" applyBorder="1"/>
    <xf numFmtId="4" fontId="4" fillId="0" borderId="1" xfId="0" applyNumberFormat="1" applyFont="1" applyFill="1" applyBorder="1"/>
    <xf numFmtId="4" fontId="3" fillId="2" borderId="1" xfId="0" applyNumberFormat="1" applyFont="1" applyFill="1" applyBorder="1"/>
    <xf numFmtId="4" fontId="5" fillId="0" borderId="0" xfId="0" applyNumberFormat="1" applyFont="1" applyAlignment="1">
      <alignment horizontal="center"/>
    </xf>
    <xf numFmtId="4" fontId="10" fillId="3" borderId="1" xfId="0" applyNumberFormat="1" applyFont="1" applyFill="1" applyBorder="1"/>
    <xf numFmtId="0" fontId="9" fillId="0" borderId="1" xfId="0" applyFont="1" applyFill="1" applyBorder="1"/>
    <xf numFmtId="4" fontId="10" fillId="0" borderId="1" xfId="0" applyNumberFormat="1" applyFont="1" applyFill="1" applyBorder="1"/>
    <xf numFmtId="4" fontId="12" fillId="0" borderId="1" xfId="0" applyNumberFormat="1" applyFont="1" applyFill="1" applyBorder="1"/>
    <xf numFmtId="0" fontId="2" fillId="0" borderId="1" xfId="0" applyFont="1" applyFill="1" applyBorder="1"/>
    <xf numFmtId="4" fontId="3" fillId="0" borderId="1" xfId="0" applyNumberFormat="1" applyFont="1" applyBorder="1"/>
    <xf numFmtId="4" fontId="3" fillId="0" borderId="1" xfId="1" applyNumberFormat="1" applyFont="1" applyBorder="1"/>
    <xf numFmtId="0" fontId="13" fillId="0" borderId="0" xfId="0" applyFont="1"/>
    <xf numFmtId="4" fontId="2" fillId="0" borderId="0" xfId="0" applyNumberFormat="1" applyFont="1" applyBorder="1"/>
    <xf numFmtId="0" fontId="2" fillId="0" borderId="4" xfId="0" applyFont="1" applyBorder="1"/>
    <xf numFmtId="0" fontId="0" fillId="4" borderId="0" xfId="0" applyFill="1"/>
    <xf numFmtId="0" fontId="14" fillId="0" borderId="0" xfId="0" applyFont="1"/>
    <xf numFmtId="0" fontId="5" fillId="0" borderId="1" xfId="0" applyFont="1" applyBorder="1" applyAlignment="1">
      <alignment horizontal="center" wrapText="1"/>
    </xf>
    <xf numFmtId="4" fontId="5" fillId="4" borderId="0" xfId="0" applyNumberFormat="1" applyFont="1" applyFill="1"/>
    <xf numFmtId="0" fontId="4" fillId="0" borderId="1" xfId="0" applyFont="1" applyBorder="1" applyAlignment="1">
      <alignment horizontal="center" vertical="center" wrapText="1"/>
    </xf>
    <xf numFmtId="4" fontId="17" fillId="4" borderId="0" xfId="0" applyNumberFormat="1" applyFont="1" applyFill="1"/>
    <xf numFmtId="4" fontId="12" fillId="3" borderId="1" xfId="0" applyNumberFormat="1" applyFont="1" applyFill="1" applyBorder="1"/>
    <xf numFmtId="49" fontId="18" fillId="0" borderId="1" xfId="0" applyNumberFormat="1" applyFont="1" applyBorder="1"/>
    <xf numFmtId="0" fontId="18" fillId="0" borderId="1" xfId="0" applyFont="1" applyBorder="1"/>
    <xf numFmtId="49" fontId="18" fillId="0" borderId="0" xfId="0" applyNumberFormat="1" applyFont="1" applyBorder="1"/>
    <xf numFmtId="4" fontId="17" fillId="0" borderId="0" xfId="0" applyNumberFormat="1" applyFont="1" applyBorder="1"/>
    <xf numFmtId="0" fontId="4" fillId="0" borderId="1" xfId="0" applyFont="1" applyBorder="1" applyAlignment="1">
      <alignment vertical="center" wrapText="1"/>
    </xf>
    <xf numFmtId="4" fontId="4" fillId="6" borderId="1" xfId="0" applyNumberFormat="1" applyFont="1" applyFill="1" applyBorder="1"/>
    <xf numFmtId="0" fontId="3" fillId="0" borderId="4" xfId="0" applyFont="1" applyBorder="1"/>
    <xf numFmtId="0" fontId="0" fillId="0" borderId="0" xfId="0" applyBorder="1"/>
    <xf numFmtId="4" fontId="19" fillId="4" borderId="1" xfId="0" applyNumberFormat="1" applyFont="1" applyFill="1" applyBorder="1"/>
    <xf numFmtId="4" fontId="3" fillId="3" borderId="1" xfId="0" applyNumberFormat="1" applyFont="1" applyFill="1" applyBorder="1"/>
    <xf numFmtId="4" fontId="12" fillId="4" borderId="1" xfId="0" applyNumberFormat="1" applyFont="1" applyFill="1" applyBorder="1"/>
    <xf numFmtId="4" fontId="4" fillId="7" borderId="1" xfId="0" applyNumberFormat="1" applyFont="1" applyFill="1" applyBorder="1"/>
    <xf numFmtId="0" fontId="0" fillId="0" borderId="0" xfId="0" applyFill="1"/>
    <xf numFmtId="4" fontId="5" fillId="0" borderId="1" xfId="0" applyNumberFormat="1" applyFont="1" applyFill="1" applyBorder="1"/>
    <xf numFmtId="0" fontId="13" fillId="0" borderId="0" xfId="0" applyFont="1" applyFill="1"/>
    <xf numFmtId="0" fontId="0" fillId="0" borderId="0" xfId="0" applyFont="1" applyFill="1"/>
    <xf numFmtId="0" fontId="2" fillId="0" borderId="0" xfId="0" applyFont="1" applyFill="1"/>
    <xf numFmtId="4" fontId="3" fillId="0" borderId="1" xfId="0" applyNumberFormat="1" applyFont="1" applyFill="1" applyBorder="1"/>
    <xf numFmtId="4" fontId="2" fillId="0" borderId="1" xfId="0" applyNumberFormat="1" applyFont="1" applyFill="1" applyBorder="1"/>
    <xf numFmtId="4" fontId="17" fillId="0" borderId="1" xfId="0" applyNumberFormat="1" applyFont="1" applyFill="1" applyBorder="1"/>
    <xf numFmtId="4" fontId="17" fillId="0" borderId="0" xfId="0" applyNumberFormat="1" applyFont="1" applyFill="1" applyBorder="1"/>
    <xf numFmtId="4" fontId="3" fillId="0" borderId="1" xfId="1" applyNumberFormat="1" applyFont="1" applyFill="1" applyBorder="1"/>
    <xf numFmtId="4" fontId="3" fillId="5" borderId="1" xfId="1" applyNumberFormat="1" applyFont="1" applyFill="1" applyBorder="1" applyAlignment="1">
      <alignment horizontal="right"/>
    </xf>
    <xf numFmtId="4" fontId="4" fillId="8" borderId="1" xfId="0" applyNumberFormat="1" applyFont="1" applyFill="1" applyBorder="1" applyAlignment="1">
      <alignment vertical="center"/>
    </xf>
    <xf numFmtId="4" fontId="4" fillId="8" borderId="1" xfId="0" applyNumberFormat="1" applyFont="1" applyFill="1" applyBorder="1"/>
    <xf numFmtId="4" fontId="4" fillId="9" borderId="1" xfId="0" applyNumberFormat="1" applyFont="1" applyFill="1" applyBorder="1" applyAlignment="1">
      <alignment vertical="center"/>
    </xf>
    <xf numFmtId="4" fontId="4" fillId="10" borderId="1" xfId="0" applyNumberFormat="1" applyFont="1" applyFill="1" applyBorder="1"/>
    <xf numFmtId="4" fontId="4" fillId="9" borderId="1" xfId="0" applyNumberFormat="1" applyFont="1" applyFill="1" applyBorder="1"/>
    <xf numFmtId="4" fontId="14" fillId="0" borderId="0" xfId="0" applyNumberFormat="1" applyFont="1"/>
    <xf numFmtId="4" fontId="2" fillId="0" borderId="1" xfId="1" applyNumberFormat="1" applyFont="1" applyBorder="1"/>
    <xf numFmtId="4" fontId="2" fillId="0" borderId="1" xfId="1" applyNumberFormat="1" applyFont="1" applyFill="1" applyBorder="1"/>
    <xf numFmtId="4" fontId="5" fillId="0" borderId="0" xfId="0" applyNumberFormat="1" applyFont="1" applyFill="1" applyBorder="1"/>
    <xf numFmtId="0" fontId="0" fillId="11" borderId="1" xfId="0" applyFill="1" applyBorder="1"/>
    <xf numFmtId="0" fontId="4" fillId="11" borderId="1" xfId="0" applyFont="1" applyFill="1" applyBorder="1"/>
    <xf numFmtId="4" fontId="3" fillId="11" borderId="1" xfId="0" applyNumberFormat="1" applyFont="1" applyFill="1" applyBorder="1"/>
    <xf numFmtId="0" fontId="16" fillId="11" borderId="1" xfId="0" applyFont="1" applyFill="1" applyBorder="1" applyAlignment="1">
      <alignment horizontal="center" vertical="center" textRotation="90" shrinkToFit="1"/>
    </xf>
    <xf numFmtId="49" fontId="18" fillId="11" borderId="1" xfId="0" applyNumberFormat="1" applyFont="1" applyFill="1" applyBorder="1"/>
    <xf numFmtId="0" fontId="4" fillId="11" borderId="1" xfId="0" applyFont="1" applyFill="1" applyBorder="1" applyAlignment="1">
      <alignment wrapText="1"/>
    </xf>
    <xf numFmtId="0" fontId="18" fillId="12" borderId="1" xfId="0" applyFont="1" applyFill="1" applyBorder="1"/>
    <xf numFmtId="0" fontId="4" fillId="12" borderId="1" xfId="0" applyFont="1" applyFill="1" applyBorder="1"/>
    <xf numFmtId="0" fontId="4" fillId="12" borderId="1" xfId="0" applyFont="1" applyFill="1" applyBorder="1" applyAlignment="1">
      <alignment wrapText="1"/>
    </xf>
    <xf numFmtId="4" fontId="3" fillId="12" borderId="1" xfId="0" applyNumberFormat="1" applyFont="1" applyFill="1" applyBorder="1"/>
    <xf numFmtId="0" fontId="0" fillId="12" borderId="1" xfId="0" applyFill="1" applyBorder="1"/>
    <xf numFmtId="0" fontId="4" fillId="12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0" fontId="14" fillId="0" borderId="0" xfId="0" applyFont="1" applyFill="1"/>
    <xf numFmtId="4" fontId="14" fillId="0" borderId="0" xfId="0" applyNumberFormat="1" applyFont="1" applyFill="1"/>
    <xf numFmtId="0" fontId="5" fillId="0" borderId="0" xfId="0" applyFont="1" applyBorder="1" applyAlignment="1">
      <alignment horizontal="left"/>
    </xf>
    <xf numFmtId="4" fontId="2" fillId="0" borderId="0" xfId="0" applyNumberFormat="1" applyFont="1" applyFill="1" applyBorder="1"/>
    <xf numFmtId="4" fontId="4" fillId="14" borderId="1" xfId="0" applyNumberFormat="1" applyFont="1" applyFill="1" applyBorder="1"/>
    <xf numFmtId="4" fontId="3" fillId="14" borderId="1" xfId="0" applyNumberFormat="1" applyFont="1" applyFill="1" applyBorder="1"/>
    <xf numFmtId="4" fontId="12" fillId="14" borderId="1" xfId="0" applyNumberFormat="1" applyFont="1" applyFill="1" applyBorder="1"/>
    <xf numFmtId="4" fontId="10" fillId="14" borderId="1" xfId="0" applyNumberFormat="1" applyFont="1" applyFill="1" applyBorder="1"/>
    <xf numFmtId="4" fontId="4" fillId="14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shrinkToFit="1"/>
    </xf>
    <xf numFmtId="49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/>
    </xf>
    <xf numFmtId="49" fontId="3" fillId="13" borderId="1" xfId="0" applyNumberFormat="1" applyFont="1" applyFill="1" applyBorder="1" applyAlignment="1">
      <alignment horizontal="center"/>
    </xf>
    <xf numFmtId="4" fontId="3" fillId="13" borderId="1" xfId="0" applyNumberFormat="1" applyFont="1" applyFill="1" applyBorder="1" applyAlignment="1">
      <alignment horizontal="right"/>
    </xf>
    <xf numFmtId="49" fontId="3" fillId="13" borderId="1" xfId="0" applyNumberFormat="1" applyFont="1" applyFill="1" applyBorder="1" applyAlignment="1">
      <alignment horizontal="center" shrinkToFit="1"/>
    </xf>
    <xf numFmtId="4" fontId="20" fillId="13" borderId="1" xfId="0" applyNumberFormat="1" applyFont="1" applyFill="1" applyBorder="1" applyAlignment="1">
      <alignment horizontal="right"/>
    </xf>
    <xf numFmtId="4" fontId="2" fillId="0" borderId="1" xfId="0" applyNumberFormat="1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 shrinkToFit="1"/>
    </xf>
    <xf numFmtId="4" fontId="19" fillId="0" borderId="1" xfId="0" applyNumberFormat="1" applyFont="1" applyFill="1" applyBorder="1" applyAlignment="1">
      <alignment horizontal="right"/>
    </xf>
    <xf numFmtId="49" fontId="19" fillId="0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 wrapText="1"/>
    </xf>
    <xf numFmtId="4" fontId="19" fillId="0" borderId="1" xfId="0" applyNumberFormat="1" applyFont="1" applyBorder="1" applyAlignment="1">
      <alignment horizontal="right"/>
    </xf>
    <xf numFmtId="4" fontId="0" fillId="0" borderId="0" xfId="0" applyNumberFormat="1" applyAlignment="1">
      <alignment horizontal="right"/>
    </xf>
    <xf numFmtId="4" fontId="3" fillId="0" borderId="0" xfId="1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4" fontId="2" fillId="0" borderId="1" xfId="1" applyNumberFormat="1" applyFont="1" applyBorder="1" applyAlignment="1">
      <alignment horizontal="right"/>
    </xf>
    <xf numFmtId="4" fontId="2" fillId="0" borderId="7" xfId="1" applyNumberFormat="1" applyFont="1" applyBorder="1" applyAlignment="1">
      <alignment horizontal="right"/>
    </xf>
    <xf numFmtId="4" fontId="3" fillId="0" borderId="7" xfId="1" applyNumberFormat="1" applyFont="1" applyBorder="1" applyAlignment="1">
      <alignment horizontal="right"/>
    </xf>
    <xf numFmtId="4" fontId="3" fillId="0" borderId="7" xfId="1" applyNumberFormat="1" applyFont="1" applyBorder="1" applyAlignment="1">
      <alignment horizontal="right" wrapText="1"/>
    </xf>
    <xf numFmtId="4" fontId="3" fillId="0" borderId="1" xfId="1" applyNumberFormat="1" applyFont="1" applyBorder="1" applyAlignment="1">
      <alignment horizontal="right"/>
    </xf>
    <xf numFmtId="4" fontId="3" fillId="0" borderId="0" xfId="1" applyNumberFormat="1" applyFont="1" applyBorder="1" applyAlignment="1">
      <alignment horizontal="right"/>
    </xf>
    <xf numFmtId="4" fontId="3" fillId="0" borderId="4" xfId="1" applyNumberFormat="1" applyFont="1" applyBorder="1" applyAlignment="1">
      <alignment horizontal="right"/>
    </xf>
    <xf numFmtId="4" fontId="4" fillId="11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right" wrapText="1"/>
    </xf>
    <xf numFmtId="4" fontId="5" fillId="0" borderId="1" xfId="0" applyNumberFormat="1" applyFont="1" applyBorder="1" applyAlignment="1">
      <alignment horizontal="right"/>
    </xf>
    <xf numFmtId="4" fontId="4" fillId="0" borderId="1" xfId="0" applyNumberFormat="1" applyFont="1" applyBorder="1" applyAlignment="1">
      <alignment horizontal="right" wrapText="1"/>
    </xf>
    <xf numFmtId="4" fontId="4" fillId="11" borderId="1" xfId="0" applyNumberFormat="1" applyFont="1" applyFill="1" applyBorder="1" applyAlignment="1">
      <alignment horizontal="right" wrapText="1"/>
    </xf>
    <xf numFmtId="4" fontId="5" fillId="0" borderId="0" xfId="0" applyNumberFormat="1" applyFont="1" applyBorder="1" applyAlignment="1">
      <alignment horizontal="right"/>
    </xf>
    <xf numFmtId="4" fontId="4" fillId="12" borderId="1" xfId="0" applyNumberFormat="1" applyFont="1" applyFill="1" applyBorder="1" applyAlignment="1">
      <alignment horizontal="right" wrapText="1"/>
    </xf>
    <xf numFmtId="4" fontId="4" fillId="12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0" xfId="0" applyNumberFormat="1" applyFont="1" applyBorder="1" applyAlignment="1">
      <alignment horizontal="right" wrapText="1"/>
    </xf>
    <xf numFmtId="4" fontId="15" fillId="0" borderId="0" xfId="0" applyNumberFormat="1" applyFont="1" applyAlignment="1">
      <alignment horizontal="right"/>
    </xf>
    <xf numFmtId="4" fontId="5" fillId="0" borderId="7" xfId="0" applyNumberFormat="1" applyFont="1" applyBorder="1" applyAlignment="1">
      <alignment horizontal="right"/>
    </xf>
    <xf numFmtId="4" fontId="15" fillId="0" borderId="0" xfId="0" applyNumberFormat="1" applyFont="1" applyBorder="1" applyAlignment="1">
      <alignment horizontal="right"/>
    </xf>
    <xf numFmtId="4" fontId="19" fillId="0" borderId="7" xfId="0" applyNumberFormat="1" applyFont="1" applyFill="1" applyBorder="1" applyAlignment="1">
      <alignment horizontal="right"/>
    </xf>
    <xf numFmtId="4" fontId="3" fillId="13" borderId="1" xfId="0" applyNumberFormat="1" applyFont="1" applyFill="1" applyBorder="1" applyAlignment="1">
      <alignment horizontal="right" wrapText="1"/>
    </xf>
    <xf numFmtId="4" fontId="19" fillId="0" borderId="7" xfId="0" applyNumberFormat="1" applyFont="1" applyFill="1" applyBorder="1" applyAlignment="1">
      <alignment horizontal="right" wrapText="1"/>
    </xf>
    <xf numFmtId="4" fontId="2" fillId="0" borderId="7" xfId="0" applyNumberFormat="1" applyFont="1" applyFill="1" applyBorder="1" applyAlignment="1">
      <alignment horizontal="right" wrapText="1"/>
    </xf>
    <xf numFmtId="4" fontId="3" fillId="0" borderId="7" xfId="0" applyNumberFormat="1" applyFont="1" applyFill="1" applyBorder="1" applyAlignment="1">
      <alignment horizontal="right" wrapText="1"/>
    </xf>
    <xf numFmtId="4" fontId="12" fillId="0" borderId="7" xfId="0" applyNumberFormat="1" applyFont="1" applyFill="1" applyBorder="1" applyAlignment="1">
      <alignment horizontal="right" wrapText="1"/>
    </xf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Fill="1" applyAlignment="1">
      <alignment horizontal="right"/>
    </xf>
    <xf numFmtId="0" fontId="21" fillId="0" borderId="1" xfId="0" applyFont="1" applyBorder="1"/>
    <xf numFmtId="4" fontId="19" fillId="0" borderId="1" xfId="0" applyNumberFormat="1" applyFont="1" applyFill="1" applyBorder="1"/>
    <xf numFmtId="0" fontId="0" fillId="0" borderId="1" xfId="0" applyFont="1" applyBorder="1"/>
    <xf numFmtId="0" fontId="5" fillId="0" borderId="1" xfId="0" applyFont="1" applyBorder="1" applyAlignment="1">
      <alignment horizontal="left" wrapText="1"/>
    </xf>
    <xf numFmtId="4" fontId="5" fillId="0" borderId="1" xfId="0" applyNumberFormat="1" applyFont="1" applyBorder="1" applyAlignment="1">
      <alignment horizontal="right" vertical="center" wrapText="1"/>
    </xf>
    <xf numFmtId="0" fontId="15" fillId="0" borderId="1" xfId="0" applyFont="1" applyFill="1" applyBorder="1" applyAlignment="1"/>
    <xf numFmtId="4" fontId="15" fillId="0" borderId="1" xfId="0" applyNumberFormat="1" applyFont="1" applyFill="1" applyBorder="1" applyAlignment="1"/>
    <xf numFmtId="0" fontId="5" fillId="0" borderId="1" xfId="0" applyFont="1" applyFill="1" applyBorder="1" applyAlignment="1">
      <alignment horizontal="right" vertical="center" wrapText="1"/>
    </xf>
    <xf numFmtId="4" fontId="3" fillId="0" borderId="1" xfId="0" applyNumberFormat="1" applyFont="1" applyBorder="1" applyAlignment="1">
      <alignment vertical="center"/>
    </xf>
    <xf numFmtId="0" fontId="5" fillId="0" borderId="7" xfId="0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NumberFormat="1" applyFont="1" applyFill="1" applyBorder="1" applyAlignment="1">
      <alignment horizontal="center"/>
    </xf>
    <xf numFmtId="4" fontId="2" fillId="0" borderId="0" xfId="0" applyNumberFormat="1" applyFont="1" applyBorder="1" applyAlignment="1"/>
    <xf numFmtId="4" fontId="2" fillId="0" borderId="0" xfId="0" applyNumberFormat="1" applyFont="1" applyFill="1" applyAlignment="1"/>
    <xf numFmtId="4" fontId="2" fillId="0" borderId="7" xfId="1" applyNumberFormat="1" applyFont="1" applyBorder="1" applyAlignment="1"/>
    <xf numFmtId="4" fontId="3" fillId="5" borderId="7" xfId="1" applyNumberFormat="1" applyFont="1" applyFill="1" applyBorder="1" applyAlignment="1"/>
    <xf numFmtId="4" fontId="3" fillId="10" borderId="7" xfId="0" applyNumberFormat="1" applyFont="1" applyFill="1" applyBorder="1" applyAlignment="1">
      <alignment vertical="center" wrapText="1"/>
    </xf>
    <xf numFmtId="4" fontId="3" fillId="2" borderId="7" xfId="0" applyNumberFormat="1" applyFont="1" applyFill="1" applyBorder="1" applyAlignment="1"/>
    <xf numFmtId="4" fontId="6" fillId="14" borderId="7" xfId="0" applyNumberFormat="1" applyFont="1" applyFill="1" applyBorder="1" applyAlignment="1">
      <alignment vertical="center" wrapText="1"/>
    </xf>
    <xf numFmtId="4" fontId="3" fillId="0" borderId="7" xfId="0" applyNumberFormat="1" applyFont="1" applyBorder="1" applyAlignment="1"/>
    <xf numFmtId="4" fontId="2" fillId="0" borderId="7" xfId="0" applyNumberFormat="1" applyFont="1" applyBorder="1" applyAlignment="1"/>
    <xf numFmtId="4" fontId="3" fillId="2" borderId="7" xfId="0" applyNumberFormat="1" applyFont="1" applyFill="1" applyBorder="1" applyAlignment="1">
      <alignment wrapText="1"/>
    </xf>
    <xf numFmtId="4" fontId="3" fillId="10" borderId="7" xfId="0" applyNumberFormat="1" applyFont="1" applyFill="1" applyBorder="1" applyAlignment="1">
      <alignment wrapText="1"/>
    </xf>
    <xf numFmtId="4" fontId="3" fillId="8" borderId="7" xfId="0" applyNumberFormat="1" applyFont="1" applyFill="1" applyBorder="1" applyAlignment="1">
      <alignment vertical="center" wrapText="1"/>
    </xf>
    <xf numFmtId="4" fontId="3" fillId="9" borderId="7" xfId="0" applyNumberFormat="1" applyFont="1" applyFill="1" applyBorder="1" applyAlignment="1">
      <alignment wrapText="1"/>
    </xf>
    <xf numFmtId="4" fontId="3" fillId="2" borderId="7" xfId="0" applyNumberFormat="1" applyFont="1" applyFill="1" applyBorder="1" applyAlignment="1">
      <alignment vertical="center" wrapText="1"/>
    </xf>
    <xf numFmtId="4" fontId="3" fillId="0" borderId="7" xfId="0" applyNumberFormat="1" applyFont="1" applyBorder="1" applyAlignment="1">
      <alignment wrapText="1"/>
    </xf>
    <xf numFmtId="4" fontId="2" fillId="0" borderId="7" xfId="0" applyNumberFormat="1" applyFont="1" applyBorder="1" applyAlignment="1">
      <alignment wrapText="1"/>
    </xf>
    <xf numFmtId="4" fontId="6" fillId="14" borderId="7" xfId="0" applyNumberFormat="1" applyFont="1" applyFill="1" applyBorder="1" applyAlignment="1">
      <alignment vertical="center"/>
    </xf>
    <xf numFmtId="4" fontId="3" fillId="3" borderId="7" xfId="0" applyNumberFormat="1" applyFont="1" applyFill="1" applyBorder="1" applyAlignment="1">
      <alignment wrapText="1"/>
    </xf>
    <xf numFmtId="4" fontId="4" fillId="2" borderId="7" xfId="0" applyNumberFormat="1" applyFont="1" applyFill="1" applyBorder="1" applyAlignment="1"/>
    <xf numFmtId="4" fontId="4" fillId="2" borderId="7" xfId="0" applyNumberFormat="1" applyFont="1" applyFill="1" applyBorder="1" applyAlignment="1">
      <alignment wrapText="1"/>
    </xf>
    <xf numFmtId="4" fontId="3" fillId="9" borderId="7" xfId="0" applyNumberFormat="1" applyFont="1" applyFill="1" applyBorder="1" applyAlignment="1">
      <alignment vertical="center" wrapText="1"/>
    </xf>
    <xf numFmtId="4" fontId="4" fillId="3" borderId="7" xfId="0" applyNumberFormat="1" applyFont="1" applyFill="1" applyBorder="1" applyAlignment="1">
      <alignment wrapText="1"/>
    </xf>
    <xf numFmtId="4" fontId="4" fillId="0" borderId="7" xfId="0" applyNumberFormat="1" applyFont="1" applyBorder="1" applyAlignment="1">
      <alignment wrapText="1"/>
    </xf>
    <xf numFmtId="4" fontId="5" fillId="0" borderId="7" xfId="0" applyNumberFormat="1" applyFont="1" applyBorder="1" applyAlignment="1">
      <alignment wrapText="1"/>
    </xf>
    <xf numFmtId="4" fontId="9" fillId="3" borderId="7" xfId="0" applyNumberFormat="1" applyFont="1" applyFill="1" applyBorder="1" applyAlignment="1">
      <alignment wrapText="1"/>
    </xf>
    <xf numFmtId="4" fontId="9" fillId="0" borderId="7" xfId="0" applyNumberFormat="1" applyFont="1" applyFill="1" applyBorder="1" applyAlignment="1">
      <alignment wrapText="1"/>
    </xf>
    <xf numFmtId="4" fontId="2" fillId="0" borderId="7" xfId="0" applyNumberFormat="1" applyFont="1" applyFill="1" applyBorder="1" applyAlignment="1">
      <alignment wrapText="1"/>
    </xf>
    <xf numFmtId="4" fontId="3" fillId="2" borderId="1" xfId="0" applyNumberFormat="1" applyFont="1" applyFill="1" applyBorder="1" applyAlignment="1"/>
    <xf numFmtId="4" fontId="3" fillId="3" borderId="7" xfId="0" applyNumberFormat="1" applyFont="1" applyFill="1" applyBorder="1" applyAlignment="1"/>
    <xf numFmtId="4" fontId="2" fillId="0" borderId="7" xfId="0" applyNumberFormat="1" applyFont="1" applyBorder="1" applyAlignment="1">
      <alignment wrapText="1" shrinkToFit="1"/>
    </xf>
    <xf numFmtId="4" fontId="3" fillId="3" borderId="7" xfId="0" applyNumberFormat="1" applyFont="1" applyFill="1" applyBorder="1" applyAlignment="1">
      <alignment wrapText="1" shrinkToFit="1"/>
    </xf>
    <xf numFmtId="4" fontId="4" fillId="0" borderId="7" xfId="0" applyNumberFormat="1" applyFont="1" applyBorder="1" applyAlignment="1"/>
    <xf numFmtId="4" fontId="5" fillId="0" borderId="7" xfId="0" applyNumberFormat="1" applyFont="1" applyBorder="1" applyAlignment="1"/>
    <xf numFmtId="4" fontId="3" fillId="6" borderId="7" xfId="0" applyNumberFormat="1" applyFont="1" applyFill="1" applyBorder="1" applyAlignment="1"/>
    <xf numFmtId="4" fontId="7" fillId="0" borderId="7" xfId="0" applyNumberFormat="1" applyFont="1" applyBorder="1" applyAlignment="1"/>
    <xf numFmtId="0" fontId="3" fillId="0" borderId="1" xfId="0" applyFont="1" applyFill="1" applyBorder="1" applyAlignment="1">
      <alignment horizontal="center"/>
    </xf>
    <xf numFmtId="4" fontId="3" fillId="0" borderId="7" xfId="0" applyNumberFormat="1" applyFont="1" applyFill="1" applyBorder="1" applyAlignment="1"/>
    <xf numFmtId="4" fontId="2" fillId="0" borderId="7" xfId="0" applyNumberFormat="1" applyFont="1" applyFill="1" applyBorder="1" applyAlignment="1"/>
    <xf numFmtId="0" fontId="2" fillId="0" borderId="1" xfId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4" fontId="3" fillId="9" borderId="7" xfId="0" applyNumberFormat="1" applyFont="1" applyFill="1" applyBorder="1" applyAlignment="1">
      <alignment horizontal="right"/>
    </xf>
    <xf numFmtId="4" fontId="3" fillId="8" borderId="7" xfId="0" applyNumberFormat="1" applyFont="1" applyFill="1" applyBorder="1" applyAlignment="1">
      <alignment wrapText="1"/>
    </xf>
    <xf numFmtId="4" fontId="4" fillId="8" borderId="7" xfId="0" applyNumberFormat="1" applyFont="1" applyFill="1" applyBorder="1" applyAlignment="1">
      <alignment wrapText="1"/>
    </xf>
    <xf numFmtId="4" fontId="4" fillId="9" borderId="7" xfId="0" applyNumberFormat="1" applyFont="1" applyFill="1" applyBorder="1" applyAlignment="1">
      <alignment wrapText="1"/>
    </xf>
    <xf numFmtId="4" fontId="3" fillId="14" borderId="7" xfId="0" applyNumberFormat="1" applyFont="1" applyFill="1" applyBorder="1" applyAlignment="1">
      <alignment vertical="center" wrapText="1"/>
    </xf>
    <xf numFmtId="4" fontId="14" fillId="0" borderId="0" xfId="0" applyNumberFormat="1" applyFont="1" applyAlignment="1">
      <alignment horizontal="right"/>
    </xf>
    <xf numFmtId="4" fontId="14" fillId="0" borderId="0" xfId="0" applyNumberFormat="1" applyFont="1" applyAlignment="1"/>
    <xf numFmtId="0" fontId="22" fillId="4" borderId="0" xfId="0" applyFont="1" applyFill="1"/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Fill="1" applyAlignment="1">
      <alignment vertical="center"/>
    </xf>
    <xf numFmtId="0" fontId="23" fillId="0" borderId="0" xfId="0" applyFont="1"/>
    <xf numFmtId="0" fontId="14" fillId="0" borderId="0" xfId="0" applyFont="1" applyFill="1" applyAlignment="1">
      <alignment vertical="center"/>
    </xf>
    <xf numFmtId="4" fontId="4" fillId="0" borderId="7" xfId="0" applyNumberFormat="1" applyFont="1" applyFill="1" applyBorder="1" applyAlignment="1">
      <alignment wrapText="1"/>
    </xf>
    <xf numFmtId="0" fontId="14" fillId="0" borderId="0" xfId="0" applyFont="1" applyBorder="1"/>
    <xf numFmtId="0" fontId="22" fillId="0" borderId="0" xfId="0" applyFont="1" applyFill="1"/>
    <xf numFmtId="0" fontId="14" fillId="4" borderId="0" xfId="0" applyFont="1" applyFill="1"/>
    <xf numFmtId="4" fontId="14" fillId="4" borderId="0" xfId="0" applyNumberFormat="1" applyFont="1" applyFill="1" applyAlignment="1">
      <alignment horizontal="right"/>
    </xf>
    <xf numFmtId="4" fontId="14" fillId="4" borderId="0" xfId="0" applyNumberFormat="1" applyFont="1" applyFill="1" applyAlignment="1"/>
    <xf numFmtId="0" fontId="24" fillId="4" borderId="0" xfId="0" applyFont="1" applyFill="1"/>
    <xf numFmtId="4" fontId="22" fillId="0" borderId="0" xfId="0" applyNumberFormat="1" applyFont="1" applyFill="1" applyAlignment="1">
      <alignment horizontal="right"/>
    </xf>
    <xf numFmtId="4" fontId="22" fillId="0" borderId="0" xfId="0" applyNumberFormat="1" applyFont="1" applyFill="1" applyAlignment="1"/>
    <xf numFmtId="4" fontId="3" fillId="15" borderId="7" xfId="0" applyNumberFormat="1" applyFont="1" applyFill="1" applyBorder="1" applyAlignment="1"/>
    <xf numFmtId="4" fontId="4" fillId="15" borderId="1" xfId="0" applyNumberFormat="1" applyFont="1" applyFill="1" applyBorder="1"/>
    <xf numFmtId="4" fontId="3" fillId="15" borderId="7" xfId="0" applyNumberFormat="1" applyFont="1" applyFill="1" applyBorder="1" applyAlignment="1">
      <alignment vertical="center" wrapText="1"/>
    </xf>
    <xf numFmtId="4" fontId="4" fillId="15" borderId="1" xfId="0" applyNumberFormat="1" applyFont="1" applyFill="1" applyBorder="1" applyAlignment="1">
      <alignment vertical="center"/>
    </xf>
    <xf numFmtId="4" fontId="3" fillId="15" borderId="7" xfId="0" applyNumberFormat="1" applyFont="1" applyFill="1" applyBorder="1" applyAlignment="1">
      <alignment vertical="center"/>
    </xf>
    <xf numFmtId="4" fontId="5" fillId="15" borderId="1" xfId="0" applyNumberFormat="1" applyFont="1" applyFill="1" applyBorder="1"/>
    <xf numFmtId="4" fontId="3" fillId="15" borderId="7" xfId="0" applyNumberFormat="1" applyFont="1" applyFill="1" applyBorder="1" applyAlignment="1">
      <alignment wrapText="1"/>
    </xf>
    <xf numFmtId="4" fontId="3" fillId="15" borderId="1" xfId="0" applyNumberFormat="1" applyFont="1" applyFill="1" applyBorder="1" applyAlignment="1"/>
    <xf numFmtId="4" fontId="4" fillId="15" borderId="7" xfId="0" applyNumberFormat="1" applyFont="1" applyFill="1" applyBorder="1" applyAlignment="1">
      <alignment wrapText="1"/>
    </xf>
    <xf numFmtId="4" fontId="4" fillId="15" borderId="7" xfId="0" applyNumberFormat="1" applyFont="1" applyFill="1" applyBorder="1" applyAlignment="1"/>
    <xf numFmtId="4" fontId="12" fillId="15" borderId="1" xfId="0" applyNumberFormat="1" applyFont="1" applyFill="1" applyBorder="1"/>
    <xf numFmtId="4" fontId="9" fillId="15" borderId="7" xfId="0" applyNumberFormat="1" applyFont="1" applyFill="1" applyBorder="1" applyAlignment="1">
      <alignment wrapText="1"/>
    </xf>
    <xf numFmtId="4" fontId="10" fillId="15" borderId="1" xfId="0" applyNumberFormat="1" applyFont="1" applyFill="1" applyBorder="1"/>
    <xf numFmtId="4" fontId="11" fillId="15" borderId="1" xfId="0" applyNumberFormat="1" applyFont="1" applyFill="1" applyBorder="1"/>
    <xf numFmtId="4" fontId="3" fillId="15" borderId="1" xfId="0" applyNumberFormat="1" applyFont="1" applyFill="1" applyBorder="1"/>
    <xf numFmtId="4" fontId="7" fillId="15" borderId="7" xfId="0" applyNumberFormat="1" applyFont="1" applyFill="1" applyBorder="1" applyAlignment="1"/>
    <xf numFmtId="4" fontId="8" fillId="15" borderId="1" xfId="0" applyNumberFormat="1" applyFont="1" applyFill="1" applyBorder="1"/>
    <xf numFmtId="49" fontId="5" fillId="0" borderId="1" xfId="0" applyNumberFormat="1" applyFont="1" applyBorder="1"/>
    <xf numFmtId="0" fontId="25" fillId="0" borderId="1" xfId="0" applyFont="1" applyBorder="1"/>
    <xf numFmtId="0" fontId="26" fillId="0" borderId="1" xfId="0" applyFont="1" applyBorder="1"/>
    <xf numFmtId="49" fontId="26" fillId="0" borderId="1" xfId="0" applyNumberFormat="1" applyFont="1" applyBorder="1"/>
    <xf numFmtId="4" fontId="26" fillId="0" borderId="1" xfId="0" applyNumberFormat="1" applyFont="1" applyBorder="1" applyAlignment="1">
      <alignment horizontal="right"/>
    </xf>
    <xf numFmtId="4" fontId="21" fillId="0" borderId="1" xfId="0" applyNumberFormat="1" applyFont="1" applyBorder="1"/>
    <xf numFmtId="4" fontId="21" fillId="0" borderId="1" xfId="0" applyNumberFormat="1" applyFont="1" applyFill="1" applyBorder="1"/>
    <xf numFmtId="0" fontId="25" fillId="0" borderId="0" xfId="0" applyFont="1"/>
    <xf numFmtId="49" fontId="27" fillId="0" borderId="1" xfId="0" applyNumberFormat="1" applyFont="1" applyBorder="1"/>
    <xf numFmtId="0" fontId="26" fillId="0" borderId="1" xfId="0" applyFont="1" applyBorder="1" applyAlignment="1">
      <alignment horizontal="left" wrapText="1"/>
    </xf>
    <xf numFmtId="4" fontId="26" fillId="0" borderId="1" xfId="0" applyNumberFormat="1" applyFont="1" applyBorder="1" applyAlignment="1">
      <alignment horizontal="right" wrapText="1"/>
    </xf>
    <xf numFmtId="0" fontId="26" fillId="0" borderId="1" xfId="0" applyFont="1" applyBorder="1" applyAlignment="1">
      <alignment wrapText="1"/>
    </xf>
    <xf numFmtId="49" fontId="0" fillId="0" borderId="0" xfId="0" applyNumberFormat="1"/>
    <xf numFmtId="49" fontId="3" fillId="0" borderId="0" xfId="1" applyNumberFormat="1" applyFont="1"/>
    <xf numFmtId="49" fontId="0" fillId="0" borderId="0" xfId="0" applyNumberFormat="1" applyFont="1"/>
    <xf numFmtId="49" fontId="3" fillId="0" borderId="0" xfId="1" applyNumberFormat="1" applyFont="1" applyBorder="1" applyAlignment="1">
      <alignment horizontal="left"/>
    </xf>
    <xf numFmtId="49" fontId="2" fillId="0" borderId="1" xfId="1" applyNumberFormat="1" applyFont="1" applyBorder="1" applyAlignment="1">
      <alignment horizontal="center"/>
    </xf>
    <xf numFmtId="49" fontId="4" fillId="11" borderId="1" xfId="0" applyNumberFormat="1" applyFont="1" applyFill="1" applyBorder="1"/>
    <xf numFmtId="49" fontId="5" fillId="0" borderId="0" xfId="0" applyNumberFormat="1" applyFont="1" applyBorder="1"/>
    <xf numFmtId="49" fontId="4" fillId="12" borderId="1" xfId="0" applyNumberFormat="1" applyFont="1" applyFill="1" applyBorder="1"/>
    <xf numFmtId="49" fontId="4" fillId="0" borderId="1" xfId="0" applyNumberFormat="1" applyFont="1" applyBorder="1"/>
    <xf numFmtId="49" fontId="0" fillId="0" borderId="0" xfId="0" applyNumberFormat="1" applyBorder="1"/>
    <xf numFmtId="0" fontId="27" fillId="0" borderId="1" xfId="0" applyFont="1" applyBorder="1"/>
    <xf numFmtId="0" fontId="26" fillId="0" borderId="1" xfId="0" applyFont="1" applyBorder="1" applyAlignment="1">
      <alignment vertical="center" wrapText="1"/>
    </xf>
    <xf numFmtId="4" fontId="26" fillId="0" borderId="1" xfId="0" applyNumberFormat="1" applyFont="1" applyBorder="1" applyAlignment="1">
      <alignment horizontal="right" vertical="center" wrapText="1"/>
    </xf>
    <xf numFmtId="4" fontId="21" fillId="0" borderId="1" xfId="0" applyNumberFormat="1" applyFont="1" applyBorder="1" applyAlignment="1">
      <alignment vertical="center"/>
    </xf>
    <xf numFmtId="49" fontId="15" fillId="0" borderId="1" xfId="0" applyNumberFormat="1" applyFont="1" applyFill="1" applyBorder="1" applyAlignment="1"/>
    <xf numFmtId="49" fontId="0" fillId="0" borderId="0" xfId="0" applyNumberFormat="1" applyFont="1" applyFill="1"/>
    <xf numFmtId="4" fontId="0" fillId="0" borderId="0" xfId="0" applyNumberFormat="1" applyFont="1" applyFill="1" applyAlignment="1">
      <alignment horizontal="right"/>
    </xf>
    <xf numFmtId="0" fontId="2" fillId="0" borderId="10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2" fillId="0" borderId="0" xfId="1" applyFont="1" applyFill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4" fontId="12" fillId="0" borderId="10" xfId="0" applyNumberFormat="1" applyFont="1" applyBorder="1" applyAlignment="1">
      <alignment horizontal="center" vertical="center"/>
    </xf>
    <xf numFmtId="4" fontId="12" fillId="0" borderId="7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10" xfId="1" applyFont="1" applyBorder="1" applyAlignment="1">
      <alignment horizontal="center" wrapText="1"/>
    </xf>
    <xf numFmtId="0" fontId="3" fillId="0" borderId="6" xfId="1" applyFont="1" applyBorder="1" applyAlignment="1">
      <alignment horizontal="center" wrapText="1"/>
    </xf>
    <xf numFmtId="0" fontId="3" fillId="0" borderId="7" xfId="1" applyFont="1" applyBorder="1" applyAlignment="1">
      <alignment horizontal="center" wrapText="1"/>
    </xf>
    <xf numFmtId="0" fontId="0" fillId="0" borderId="1" xfId="0" applyBorder="1"/>
    <xf numFmtId="0" fontId="3" fillId="0" borderId="1" xfId="1" applyFont="1" applyBorder="1" applyAlignment="1"/>
    <xf numFmtId="4" fontId="15" fillId="0" borderId="10" xfId="0" applyNumberFormat="1" applyFont="1" applyFill="1" applyBorder="1" applyAlignment="1">
      <alignment horizontal="center"/>
    </xf>
    <xf numFmtId="4" fontId="15" fillId="0" borderId="7" xfId="0" applyNumberFormat="1" applyFont="1" applyFill="1" applyBorder="1" applyAlignment="1">
      <alignment horizontal="center"/>
    </xf>
    <xf numFmtId="0" fontId="16" fillId="0" borderId="2" xfId="0" applyFont="1" applyBorder="1" applyAlignment="1">
      <alignment horizontal="center" vertical="center" textRotation="90" shrinkToFit="1"/>
    </xf>
    <xf numFmtId="0" fontId="16" fillId="0" borderId="3" xfId="0" applyFont="1" applyBorder="1" applyAlignment="1">
      <alignment horizontal="center" vertical="center" textRotation="90" shrinkToFit="1"/>
    </xf>
    <xf numFmtId="4" fontId="3" fillId="0" borderId="1" xfId="1" applyNumberFormat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left"/>
    </xf>
    <xf numFmtId="0" fontId="5" fillId="0" borderId="1" xfId="0" applyFont="1" applyBorder="1" applyAlignment="1">
      <alignment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49" fontId="2" fillId="0" borderId="14" xfId="1" applyNumberFormat="1" applyFont="1" applyBorder="1" applyAlignment="1">
      <alignment horizontal="center"/>
    </xf>
    <xf numFmtId="49" fontId="2" fillId="0" borderId="4" xfId="1" applyNumberFormat="1" applyFont="1" applyBorder="1" applyAlignment="1">
      <alignment horizontal="center"/>
    </xf>
    <xf numFmtId="0" fontId="5" fillId="0" borderId="10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2" fillId="0" borderId="10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13" borderId="10" xfId="0" applyNumberFormat="1" applyFont="1" applyFill="1" applyBorder="1" applyAlignment="1">
      <alignment horizontal="left" wrapText="1"/>
    </xf>
    <xf numFmtId="0" fontId="3" fillId="13" borderId="6" xfId="0" applyNumberFormat="1" applyFont="1" applyFill="1" applyBorder="1" applyAlignment="1">
      <alignment horizontal="left" wrapText="1"/>
    </xf>
    <xf numFmtId="0" fontId="3" fillId="13" borderId="7" xfId="0" applyNumberFormat="1" applyFont="1" applyFill="1" applyBorder="1" applyAlignment="1">
      <alignment horizontal="left" wrapText="1"/>
    </xf>
    <xf numFmtId="4" fontId="3" fillId="0" borderId="14" xfId="1" applyNumberFormat="1" applyFont="1" applyBorder="1" applyAlignment="1">
      <alignment horizontal="center" vertical="center" wrapText="1"/>
    </xf>
    <xf numFmtId="4" fontId="3" fillId="0" borderId="13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14" xfId="1" applyNumberFormat="1" applyFont="1" applyBorder="1" applyAlignment="1">
      <alignment horizontal="center" vertical="center"/>
    </xf>
    <xf numFmtId="4" fontId="3" fillId="0" borderId="13" xfId="1" applyNumberFormat="1" applyFont="1" applyBorder="1" applyAlignment="1">
      <alignment horizontal="center" vertical="center"/>
    </xf>
    <xf numFmtId="4" fontId="3" fillId="0" borderId="4" xfId="1" applyNumberFormat="1" applyFont="1" applyBorder="1" applyAlignment="1">
      <alignment horizontal="center" vertical="center"/>
    </xf>
    <xf numFmtId="0" fontId="3" fillId="13" borderId="10" xfId="0" applyNumberFormat="1" applyFont="1" applyFill="1" applyBorder="1" applyAlignment="1">
      <alignment horizontal="left"/>
    </xf>
    <xf numFmtId="0" fontId="3" fillId="13" borderId="6" xfId="0" applyNumberFormat="1" applyFont="1" applyFill="1" applyBorder="1" applyAlignment="1">
      <alignment horizontal="left"/>
    </xf>
    <xf numFmtId="0" fontId="3" fillId="13" borderId="7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19" fillId="0" borderId="6" xfId="0" applyNumberFormat="1" applyFont="1" applyFill="1" applyBorder="1" applyAlignment="1">
      <alignment horizontal="left"/>
    </xf>
    <xf numFmtId="0" fontId="19" fillId="0" borderId="7" xfId="0" applyNumberFormat="1" applyFont="1" applyFill="1" applyBorder="1" applyAlignment="1">
      <alignment horizontal="left"/>
    </xf>
    <xf numFmtId="0" fontId="2" fillId="0" borderId="10" xfId="0" applyNumberFormat="1" applyFont="1" applyFill="1" applyBorder="1" applyAlignment="1">
      <alignment horizontal="left" wrapText="1"/>
    </xf>
    <xf numFmtId="0" fontId="2" fillId="0" borderId="6" xfId="0" applyNumberFormat="1" applyFont="1" applyFill="1" applyBorder="1" applyAlignment="1">
      <alignment horizontal="left" wrapText="1"/>
    </xf>
    <xf numFmtId="0" fontId="2" fillId="0" borderId="7" xfId="0" applyNumberFormat="1" applyFont="1" applyFill="1" applyBorder="1" applyAlignment="1">
      <alignment horizontal="left" wrapText="1"/>
    </xf>
    <xf numFmtId="0" fontId="19" fillId="0" borderId="10" xfId="0" applyNumberFormat="1" applyFont="1" applyFill="1" applyBorder="1" applyAlignment="1">
      <alignment horizontal="left" wrapText="1"/>
    </xf>
    <xf numFmtId="0" fontId="19" fillId="0" borderId="6" xfId="0" applyNumberFormat="1" applyFont="1" applyFill="1" applyBorder="1" applyAlignment="1">
      <alignment horizontal="left" wrapText="1"/>
    </xf>
    <xf numFmtId="0" fontId="19" fillId="0" borderId="7" xfId="0" applyNumberFormat="1" applyFont="1" applyFill="1" applyBorder="1" applyAlignment="1">
      <alignment horizontal="left" wrapText="1"/>
    </xf>
    <xf numFmtId="0" fontId="3" fillId="0" borderId="10" xfId="0" applyNumberFormat="1" applyFont="1" applyFill="1" applyBorder="1" applyAlignment="1">
      <alignment horizontal="left" wrapText="1"/>
    </xf>
    <xf numFmtId="0" fontId="3" fillId="0" borderId="6" xfId="0" applyNumberFormat="1" applyFont="1" applyFill="1" applyBorder="1" applyAlignment="1">
      <alignment horizontal="left" wrapText="1"/>
    </xf>
    <xf numFmtId="0" fontId="3" fillId="0" borderId="7" xfId="0" applyNumberFormat="1" applyFont="1" applyFill="1" applyBorder="1" applyAlignment="1">
      <alignment horizontal="left" wrapText="1"/>
    </xf>
    <xf numFmtId="0" fontId="12" fillId="0" borderId="10" xfId="0" applyNumberFormat="1" applyFont="1" applyFill="1" applyBorder="1" applyAlignment="1">
      <alignment horizontal="left" wrapText="1"/>
    </xf>
    <xf numFmtId="0" fontId="12" fillId="0" borderId="6" xfId="0" applyNumberFormat="1" applyFont="1" applyFill="1" applyBorder="1" applyAlignment="1">
      <alignment horizontal="left" wrapText="1"/>
    </xf>
    <xf numFmtId="0" fontId="12" fillId="0" borderId="7" xfId="0" applyNumberFormat="1" applyFont="1" applyFill="1" applyBorder="1" applyAlignment="1">
      <alignment horizontal="left" wrapText="1"/>
    </xf>
    <xf numFmtId="0" fontId="2" fillId="0" borderId="10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3" fillId="5" borderId="10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7" xfId="1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4" borderId="0" xfId="0" applyFont="1" applyFill="1" applyBorder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6" fillId="14" borderId="10" xfId="0" applyFont="1" applyFill="1" applyBorder="1" applyAlignment="1">
      <alignment horizontal="left" vertical="center" wrapText="1"/>
    </xf>
    <xf numFmtId="0" fontId="6" fillId="14" borderId="6" xfId="0" applyFont="1" applyFill="1" applyBorder="1" applyAlignment="1">
      <alignment horizontal="left" vertical="center" wrapText="1"/>
    </xf>
    <xf numFmtId="0" fontId="6" fillId="14" borderId="7" xfId="0" applyFont="1" applyFill="1" applyBorder="1" applyAlignment="1">
      <alignment horizontal="left" vertical="center" wrapText="1"/>
    </xf>
    <xf numFmtId="0" fontId="3" fillId="15" borderId="10" xfId="0" applyFont="1" applyFill="1" applyBorder="1" applyAlignment="1">
      <alignment horizontal="center"/>
    </xf>
    <xf numFmtId="0" fontId="3" fillId="15" borderId="6" xfId="0" applyFont="1" applyFill="1" applyBorder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3" fillId="10" borderId="10" xfId="0" applyFont="1" applyFill="1" applyBorder="1" applyAlignment="1">
      <alignment horizontal="center" wrapText="1"/>
    </xf>
    <xf numFmtId="0" fontId="3" fillId="10" borderId="6" xfId="0" applyFont="1" applyFill="1" applyBorder="1" applyAlignment="1">
      <alignment horizontal="center" wrapText="1"/>
    </xf>
    <xf numFmtId="0" fontId="3" fillId="10" borderId="7" xfId="0" applyFont="1" applyFill="1" applyBorder="1" applyAlignment="1">
      <alignment horizont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wrapText="1"/>
    </xf>
    <xf numFmtId="0" fontId="3" fillId="9" borderId="6" xfId="0" applyFont="1" applyFill="1" applyBorder="1" applyAlignment="1">
      <alignment horizontal="center" wrapText="1"/>
    </xf>
    <xf numFmtId="0" fontId="3" fillId="9" borderId="7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0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6" fillId="14" borderId="10" xfId="0" applyFont="1" applyFill="1" applyBorder="1" applyAlignment="1">
      <alignment horizontal="left" vertical="center"/>
    </xf>
    <xf numFmtId="0" fontId="6" fillId="14" borderId="6" xfId="0" applyFont="1" applyFill="1" applyBorder="1" applyAlignment="1">
      <alignment horizontal="left" vertical="center"/>
    </xf>
    <xf numFmtId="0" fontId="6" fillId="14" borderId="7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15" borderId="10" xfId="0" applyFont="1" applyFill="1" applyBorder="1" applyAlignment="1">
      <alignment horizontal="center" wrapText="1"/>
    </xf>
    <xf numFmtId="0" fontId="3" fillId="15" borderId="6" xfId="0" applyFont="1" applyFill="1" applyBorder="1" applyAlignment="1">
      <alignment horizontal="center" wrapText="1"/>
    </xf>
    <xf numFmtId="0" fontId="3" fillId="15" borderId="7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left" wrapText="1"/>
    </xf>
    <xf numFmtId="0" fontId="3" fillId="3" borderId="6" xfId="0" applyFont="1" applyFill="1" applyBorder="1" applyAlignment="1">
      <alignment horizontal="left" wrapText="1"/>
    </xf>
    <xf numFmtId="0" fontId="3" fillId="3" borderId="7" xfId="0" applyFont="1" applyFill="1" applyBorder="1" applyAlignment="1">
      <alignment horizontal="left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4" fillId="2" borderId="10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9" borderId="10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3" fillId="15" borderId="1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wrapText="1"/>
    </xf>
    <xf numFmtId="0" fontId="4" fillId="3" borderId="6" xfId="0" applyFont="1" applyFill="1" applyBorder="1" applyAlignment="1">
      <alignment horizontal="left" wrapText="1"/>
    </xf>
    <xf numFmtId="0" fontId="4" fillId="3" borderId="7" xfId="0" applyFont="1" applyFill="1" applyBorder="1" applyAlignment="1">
      <alignment horizontal="left" wrapText="1"/>
    </xf>
    <xf numFmtId="0" fontId="4" fillId="15" borderId="10" xfId="0" applyFont="1" applyFill="1" applyBorder="1" applyAlignment="1">
      <alignment horizontal="center" wrapText="1"/>
    </xf>
    <xf numFmtId="0" fontId="4" fillId="15" borderId="6" xfId="0" applyFont="1" applyFill="1" applyBorder="1" applyAlignment="1">
      <alignment horizontal="center" wrapText="1"/>
    </xf>
    <xf numFmtId="0" fontId="4" fillId="15" borderId="7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4" fillId="15" borderId="10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0" fontId="4" fillId="15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9" fillId="3" borderId="10" xfId="0" applyFont="1" applyFill="1" applyBorder="1" applyAlignment="1">
      <alignment horizontal="left" wrapText="1"/>
    </xf>
    <xf numFmtId="0" fontId="9" fillId="3" borderId="6" xfId="0" applyFont="1" applyFill="1" applyBorder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15" borderId="10" xfId="0" applyFont="1" applyFill="1" applyBorder="1" applyAlignment="1">
      <alignment horizontal="center" wrapText="1"/>
    </xf>
    <xf numFmtId="0" fontId="9" fillId="15" borderId="6" xfId="0" applyFont="1" applyFill="1" applyBorder="1" applyAlignment="1">
      <alignment horizontal="center" wrapText="1"/>
    </xf>
    <xf numFmtId="0" fontId="9" fillId="15" borderId="7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2" fillId="0" borderId="10" xfId="0" applyFont="1" applyBorder="1" applyAlignment="1">
      <alignment horizontal="left" wrapText="1" shrinkToFit="1"/>
    </xf>
    <xf numFmtId="0" fontId="2" fillId="0" borderId="6" xfId="0" applyFont="1" applyBorder="1" applyAlignment="1">
      <alignment horizontal="left" wrapText="1" shrinkToFit="1"/>
    </xf>
    <xf numFmtId="0" fontId="2" fillId="0" borderId="7" xfId="0" applyFont="1" applyBorder="1" applyAlignment="1">
      <alignment horizontal="left" wrapText="1" shrinkToFit="1"/>
    </xf>
    <xf numFmtId="0" fontId="3" fillId="3" borderId="10" xfId="0" applyFont="1" applyFill="1" applyBorder="1" applyAlignment="1">
      <alignment horizontal="left" wrapText="1" shrinkToFit="1"/>
    </xf>
    <xf numFmtId="0" fontId="3" fillId="3" borderId="6" xfId="0" applyFont="1" applyFill="1" applyBorder="1" applyAlignment="1">
      <alignment horizontal="left" wrapText="1" shrinkToFit="1"/>
    </xf>
    <xf numFmtId="0" fontId="3" fillId="3" borderId="7" xfId="0" applyFont="1" applyFill="1" applyBorder="1" applyAlignment="1">
      <alignment horizontal="left" wrapText="1" shrinkToFit="1"/>
    </xf>
    <xf numFmtId="0" fontId="4" fillId="0" borderId="10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4" fillId="0" borderId="10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3" fillId="9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center"/>
    </xf>
    <xf numFmtId="0" fontId="7" fillId="15" borderId="6" xfId="0" applyFont="1" applyFill="1" applyBorder="1" applyAlignment="1">
      <alignment horizontal="center"/>
    </xf>
    <xf numFmtId="0" fontId="7" fillId="15" borderId="7" xfId="0" applyFont="1" applyFill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4" fontId="2" fillId="0" borderId="14" xfId="1" applyNumberFormat="1" applyFont="1" applyBorder="1" applyAlignment="1">
      <alignment horizontal="center" vertical="center" wrapText="1"/>
    </xf>
    <xf numFmtId="4" fontId="2" fillId="0" borderId="13" xfId="1" applyNumberFormat="1" applyFont="1" applyBorder="1" applyAlignment="1">
      <alignment horizontal="center" vertical="center" wrapText="1"/>
    </xf>
    <xf numFmtId="4" fontId="2" fillId="0" borderId="4" xfId="1" applyNumberFormat="1" applyFont="1" applyBorder="1" applyAlignment="1">
      <alignment horizontal="center" vertical="center" wrapText="1"/>
    </xf>
    <xf numFmtId="4" fontId="2" fillId="0" borderId="14" xfId="1" applyNumberFormat="1" applyFont="1" applyBorder="1" applyAlignment="1">
      <alignment horizontal="center" vertical="center"/>
    </xf>
    <xf numFmtId="4" fontId="2" fillId="0" borderId="13" xfId="1" applyNumberFormat="1" applyFont="1" applyBorder="1" applyAlignment="1">
      <alignment horizontal="center" vertical="center"/>
    </xf>
    <xf numFmtId="4" fontId="2" fillId="0" borderId="4" xfId="1" applyNumberFormat="1" applyFont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/>
    </xf>
    <xf numFmtId="0" fontId="3" fillId="15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67"/>
  <sheetViews>
    <sheetView workbookViewId="0">
      <selection activeCell="H24" sqref="H24"/>
    </sheetView>
  </sheetViews>
  <sheetFormatPr defaultRowHeight="15" x14ac:dyDescent="0.25"/>
  <cols>
    <col min="1" max="1" width="3.85546875" customWidth="1"/>
    <col min="2" max="2" width="3.28515625" style="2" customWidth="1"/>
    <col min="3" max="3" width="3.7109375" style="2" customWidth="1"/>
    <col min="4" max="4" width="5.28515625" style="254" customWidth="1"/>
    <col min="5" max="5" width="23.7109375" style="2" customWidth="1"/>
    <col min="6" max="6" width="12.85546875" style="116" customWidth="1"/>
    <col min="7" max="7" width="11.5703125" style="116" customWidth="1"/>
    <col min="8" max="8" width="13.5703125" style="116" customWidth="1"/>
    <col min="9" max="9" width="12.42578125" style="116" customWidth="1"/>
    <col min="10" max="10" width="12.85546875" style="2" customWidth="1"/>
    <col min="11" max="11" width="12.7109375" style="2" customWidth="1"/>
    <col min="12" max="12" width="13.28515625" style="2" customWidth="1"/>
  </cols>
  <sheetData>
    <row r="1" spans="1:12" s="37" customFormat="1" ht="41.25" customHeight="1" x14ac:dyDescent="0.25">
      <c r="B1" s="272" t="s">
        <v>297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1:12" x14ac:dyDescent="0.25">
      <c r="B2"/>
      <c r="C2"/>
      <c r="D2" s="252"/>
      <c r="E2"/>
      <c r="F2" s="114"/>
      <c r="G2" s="114"/>
      <c r="H2" s="114"/>
      <c r="I2" s="114"/>
      <c r="J2"/>
      <c r="K2"/>
      <c r="L2"/>
    </row>
    <row r="3" spans="1:12" x14ac:dyDescent="0.25">
      <c r="B3" s="273" t="s">
        <v>206</v>
      </c>
      <c r="C3" s="273"/>
      <c r="D3" s="273"/>
      <c r="E3" s="273"/>
      <c r="F3" s="273"/>
      <c r="G3" s="273"/>
      <c r="H3" s="273"/>
      <c r="I3" s="273"/>
      <c r="J3" s="273"/>
      <c r="K3" s="273"/>
      <c r="L3" s="273"/>
    </row>
    <row r="4" spans="1:12" x14ac:dyDescent="0.25">
      <c r="B4" s="273" t="s">
        <v>207</v>
      </c>
      <c r="C4" s="273"/>
      <c r="D4" s="273"/>
      <c r="E4" s="273"/>
      <c r="F4" s="273"/>
      <c r="G4" s="273"/>
      <c r="H4" s="273"/>
      <c r="I4" s="273"/>
      <c r="J4" s="273"/>
      <c r="K4" s="273"/>
      <c r="L4" s="273"/>
    </row>
    <row r="5" spans="1:12" x14ac:dyDescent="0.25">
      <c r="B5" s="1"/>
      <c r="C5" s="1"/>
      <c r="D5" s="253"/>
      <c r="E5" s="1"/>
      <c r="F5" s="115"/>
      <c r="G5" s="115"/>
      <c r="H5" s="115"/>
      <c r="I5" s="115"/>
      <c r="J5" s="1"/>
      <c r="K5"/>
      <c r="L5"/>
    </row>
    <row r="6" spans="1:12" x14ac:dyDescent="0.25">
      <c r="B6" s="274" t="s">
        <v>31</v>
      </c>
      <c r="C6" s="274"/>
      <c r="D6" s="274"/>
      <c r="E6" s="274"/>
      <c r="F6" s="274"/>
      <c r="G6" s="274"/>
      <c r="H6" s="274"/>
      <c r="I6" s="274"/>
      <c r="J6" s="274"/>
      <c r="K6" s="274"/>
      <c r="L6" s="274"/>
    </row>
    <row r="8" spans="1:12" x14ac:dyDescent="0.25">
      <c r="B8" s="275" t="s">
        <v>32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</row>
    <row r="10" spans="1:12" ht="37.5" customHeight="1" x14ac:dyDescent="0.25">
      <c r="B10" s="276" t="s">
        <v>222</v>
      </c>
      <c r="C10" s="276"/>
      <c r="D10" s="276"/>
      <c r="E10" s="276"/>
      <c r="F10" s="276"/>
      <c r="G10" s="276"/>
      <c r="H10" s="276"/>
      <c r="I10" s="276"/>
      <c r="J10" s="276"/>
      <c r="K10" s="276"/>
      <c r="L10" s="276"/>
    </row>
    <row r="11" spans="1:12" ht="10.5" customHeight="1" x14ac:dyDescent="0.25">
      <c r="B11"/>
      <c r="C11"/>
      <c r="D11" s="252"/>
      <c r="E11"/>
      <c r="F11" s="114"/>
      <c r="G11" s="114"/>
      <c r="H11" s="114"/>
      <c r="I11" s="114"/>
      <c r="J11"/>
      <c r="K11"/>
      <c r="L11"/>
    </row>
    <row r="12" spans="1:12" ht="18" customHeight="1" x14ac:dyDescent="0.25">
      <c r="B12" s="3" t="s">
        <v>84</v>
      </c>
      <c r="C12"/>
      <c r="D12" s="252"/>
      <c r="E12"/>
      <c r="F12" s="114"/>
      <c r="G12" s="114"/>
      <c r="H12" s="114"/>
      <c r="I12" s="114"/>
      <c r="J12"/>
      <c r="K12"/>
      <c r="L12"/>
    </row>
    <row r="13" spans="1:12" ht="18" customHeight="1" x14ac:dyDescent="0.25">
      <c r="B13" s="3"/>
      <c r="C13"/>
      <c r="D13" s="252"/>
      <c r="E13"/>
      <c r="F13" s="114"/>
      <c r="G13" s="114"/>
      <c r="H13" s="114"/>
      <c r="I13" s="114"/>
      <c r="J13"/>
      <c r="K13"/>
      <c r="L13"/>
    </row>
    <row r="14" spans="1:12" ht="42.75" customHeight="1" x14ac:dyDescent="0.25">
      <c r="A14" s="277"/>
      <c r="B14" s="277"/>
      <c r="C14" s="277"/>
      <c r="D14" s="277"/>
      <c r="E14" s="277"/>
      <c r="F14" s="278" t="s">
        <v>211</v>
      </c>
      <c r="G14" s="279"/>
      <c r="H14" s="278" t="s">
        <v>212</v>
      </c>
      <c r="I14" s="279"/>
      <c r="J14" s="41" t="s">
        <v>217</v>
      </c>
      <c r="K14" s="41" t="s">
        <v>215</v>
      </c>
      <c r="L14" s="41" t="s">
        <v>216</v>
      </c>
    </row>
    <row r="15" spans="1:12" ht="17.25" customHeight="1" x14ac:dyDescent="0.25">
      <c r="A15" s="280"/>
      <c r="B15" s="281"/>
      <c r="C15" s="281"/>
      <c r="D15" s="281"/>
      <c r="E15" s="282"/>
      <c r="F15" s="113" t="s">
        <v>213</v>
      </c>
      <c r="G15" s="113" t="s">
        <v>214</v>
      </c>
      <c r="H15" s="113" t="s">
        <v>213</v>
      </c>
      <c r="I15" s="113" t="s">
        <v>214</v>
      </c>
      <c r="J15" s="112" t="s">
        <v>214</v>
      </c>
      <c r="K15" s="112" t="s">
        <v>214</v>
      </c>
      <c r="L15" s="112" t="s">
        <v>214</v>
      </c>
    </row>
    <row r="16" spans="1:12" x14ac:dyDescent="0.25">
      <c r="A16" s="283" t="s">
        <v>80</v>
      </c>
      <c r="B16" s="283"/>
      <c r="C16" s="283"/>
      <c r="D16" s="283"/>
      <c r="E16" s="283"/>
      <c r="F16" s="117">
        <f t="shared" ref="F16:I16" si="0">F44</f>
        <v>5829773.3999999994</v>
      </c>
      <c r="G16" s="117">
        <f t="shared" si="0"/>
        <v>773743.89806888311</v>
      </c>
      <c r="H16" s="117">
        <f t="shared" si="0"/>
        <v>9919239</v>
      </c>
      <c r="I16" s="117">
        <f t="shared" si="0"/>
        <v>1316509.257415887</v>
      </c>
      <c r="J16" s="73">
        <f>J44</f>
        <v>1286752</v>
      </c>
      <c r="K16" s="74">
        <f>K44</f>
        <v>1126617</v>
      </c>
      <c r="L16" s="74">
        <f>L44</f>
        <v>1134867</v>
      </c>
    </row>
    <row r="17" spans="1:12" x14ac:dyDescent="0.25">
      <c r="A17" s="269" t="s">
        <v>95</v>
      </c>
      <c r="B17" s="270"/>
      <c r="C17" s="270"/>
      <c r="D17" s="270"/>
      <c r="E17" s="271"/>
      <c r="F17" s="118">
        <f t="shared" ref="F17:I17" si="1">F60</f>
        <v>0</v>
      </c>
      <c r="G17" s="118">
        <f t="shared" si="1"/>
        <v>0</v>
      </c>
      <c r="H17" s="118">
        <f t="shared" si="1"/>
        <v>25000</v>
      </c>
      <c r="I17" s="118">
        <f t="shared" si="1"/>
        <v>3318.07</v>
      </c>
      <c r="J17" s="73">
        <f>J60</f>
        <v>6637</v>
      </c>
      <c r="K17" s="74">
        <f>K60</f>
        <v>5000</v>
      </c>
      <c r="L17" s="74">
        <f>L60</f>
        <v>4500</v>
      </c>
    </row>
    <row r="18" spans="1:12" x14ac:dyDescent="0.25">
      <c r="A18" s="285" t="s">
        <v>105</v>
      </c>
      <c r="B18" s="286"/>
      <c r="C18" s="286"/>
      <c r="D18" s="286"/>
      <c r="E18" s="287"/>
      <c r="F18" s="119">
        <f t="shared" ref="F18:I18" si="2">SUM(F16:F17)</f>
        <v>5829773.3999999994</v>
      </c>
      <c r="G18" s="119">
        <f t="shared" si="2"/>
        <v>773743.89806888311</v>
      </c>
      <c r="H18" s="119">
        <f t="shared" si="2"/>
        <v>9944239</v>
      </c>
      <c r="I18" s="119">
        <f t="shared" si="2"/>
        <v>1319827.327415887</v>
      </c>
      <c r="J18" s="33">
        <f>SUM(J16:J17)</f>
        <v>1293389</v>
      </c>
      <c r="K18" s="65">
        <f>SUM(K16:K17)</f>
        <v>1131617</v>
      </c>
      <c r="L18" s="65">
        <f>SUM(L16:L17)</f>
        <v>1139367</v>
      </c>
    </row>
    <row r="19" spans="1:12" x14ac:dyDescent="0.25">
      <c r="A19" s="283" t="s">
        <v>81</v>
      </c>
      <c r="B19" s="283"/>
      <c r="C19" s="283"/>
      <c r="D19" s="283"/>
      <c r="E19" s="283"/>
      <c r="F19" s="117">
        <f t="shared" ref="F19:I19" si="3">F63</f>
        <v>3554161.37</v>
      </c>
      <c r="G19" s="117">
        <f t="shared" si="3"/>
        <v>471718.27858517476</v>
      </c>
      <c r="H19" s="117">
        <f t="shared" si="3"/>
        <v>5665722</v>
      </c>
      <c r="I19" s="117">
        <f t="shared" si="3"/>
        <v>751970.53553653206</v>
      </c>
      <c r="J19" s="73">
        <f>J63</f>
        <v>788379</v>
      </c>
      <c r="K19" s="74">
        <f>K63</f>
        <v>751750</v>
      </c>
      <c r="L19" s="74">
        <f>L63</f>
        <v>749500</v>
      </c>
    </row>
    <row r="20" spans="1:12" x14ac:dyDescent="0.25">
      <c r="A20" s="283" t="s">
        <v>82</v>
      </c>
      <c r="B20" s="283"/>
      <c r="C20" s="283"/>
      <c r="D20" s="283"/>
      <c r="E20" s="283"/>
      <c r="F20" s="117">
        <f t="shared" ref="F20:I20" si="4">F71</f>
        <v>1593303.75</v>
      </c>
      <c r="G20" s="117">
        <f t="shared" si="4"/>
        <v>211467.74835755525</v>
      </c>
      <c r="H20" s="117">
        <f t="shared" si="4"/>
        <v>6404515.1299999999</v>
      </c>
      <c r="I20" s="117">
        <f t="shared" si="4"/>
        <v>850025.23458756378</v>
      </c>
      <c r="J20" s="73">
        <f>J71</f>
        <v>797133</v>
      </c>
      <c r="K20" s="74">
        <f>K71</f>
        <v>380000</v>
      </c>
      <c r="L20" s="74">
        <f>L71</f>
        <v>390000</v>
      </c>
    </row>
    <row r="21" spans="1:12" x14ac:dyDescent="0.25">
      <c r="A21" s="288" t="s">
        <v>106</v>
      </c>
      <c r="B21" s="289"/>
      <c r="C21" s="289"/>
      <c r="D21" s="289"/>
      <c r="E21" s="290"/>
      <c r="F21" s="120">
        <f t="shared" ref="F21:I21" si="5">SUM(F19:F20)</f>
        <v>5147465.12</v>
      </c>
      <c r="G21" s="120">
        <f t="shared" si="5"/>
        <v>683186.02694272995</v>
      </c>
      <c r="H21" s="120">
        <f t="shared" si="5"/>
        <v>12070237.129999999</v>
      </c>
      <c r="I21" s="120">
        <f t="shared" si="5"/>
        <v>1601995.770124096</v>
      </c>
      <c r="J21" s="33">
        <f>SUM(J19:J20)</f>
        <v>1585512</v>
      </c>
      <c r="K21" s="65">
        <f>SUM(K19:K20)</f>
        <v>1131750</v>
      </c>
      <c r="L21" s="65">
        <f>SUM(L19:L20)</f>
        <v>1139500</v>
      </c>
    </row>
    <row r="22" spans="1:12" x14ac:dyDescent="0.25">
      <c r="A22" s="284" t="s">
        <v>33</v>
      </c>
      <c r="B22" s="284"/>
      <c r="C22" s="284"/>
      <c r="D22" s="284"/>
      <c r="E22" s="284"/>
      <c r="F22" s="121">
        <f t="shared" ref="F22:I22" si="6">F18-F21</f>
        <v>682308.27999999933</v>
      </c>
      <c r="G22" s="121">
        <f t="shared" si="6"/>
        <v>90557.871126153157</v>
      </c>
      <c r="H22" s="121">
        <f t="shared" si="6"/>
        <v>-2125998.129999999</v>
      </c>
      <c r="I22" s="121">
        <f t="shared" si="6"/>
        <v>-282168.44270820892</v>
      </c>
      <c r="J22" s="33">
        <f>J18-J21</f>
        <v>-292123</v>
      </c>
      <c r="K22" s="65">
        <f>K18-K21</f>
        <v>-133</v>
      </c>
      <c r="L22" s="65">
        <f>L18-L21</f>
        <v>-133</v>
      </c>
    </row>
    <row r="23" spans="1:12" x14ac:dyDescent="0.25">
      <c r="J23" s="34"/>
      <c r="K23" s="58"/>
      <c r="L23" s="58"/>
    </row>
    <row r="24" spans="1:12" x14ac:dyDescent="0.25">
      <c r="B24" s="274" t="s">
        <v>45</v>
      </c>
      <c r="C24" s="274"/>
      <c r="D24" s="274"/>
      <c r="E24" s="274"/>
      <c r="F24" s="122"/>
      <c r="G24" s="122"/>
      <c r="H24" s="122"/>
      <c r="I24" s="122"/>
      <c r="J24" s="4"/>
      <c r="K24" s="58"/>
      <c r="L24" s="58"/>
    </row>
    <row r="25" spans="1:12" x14ac:dyDescent="0.25">
      <c r="B25" s="155"/>
      <c r="C25" s="155"/>
      <c r="D25" s="255"/>
      <c r="E25" s="155"/>
      <c r="F25" s="122"/>
      <c r="G25" s="122"/>
      <c r="H25" s="122"/>
      <c r="I25" s="122"/>
      <c r="J25" s="4"/>
      <c r="K25" s="58"/>
      <c r="L25" s="58"/>
    </row>
    <row r="26" spans="1:12" ht="42.75" customHeight="1" x14ac:dyDescent="0.25">
      <c r="A26" s="291"/>
      <c r="B26" s="291"/>
      <c r="C26" s="291"/>
      <c r="D26" s="291"/>
      <c r="E26" s="291"/>
      <c r="F26" s="278" t="s">
        <v>211</v>
      </c>
      <c r="G26" s="279"/>
      <c r="H26" s="278" t="s">
        <v>212</v>
      </c>
      <c r="I26" s="279"/>
      <c r="J26" s="41" t="s">
        <v>217</v>
      </c>
      <c r="K26" s="41" t="s">
        <v>215</v>
      </c>
      <c r="L26" s="41" t="s">
        <v>216</v>
      </c>
    </row>
    <row r="27" spans="1:12" ht="15" customHeight="1" x14ac:dyDescent="0.25">
      <c r="A27" s="292" t="s">
        <v>83</v>
      </c>
      <c r="B27" s="292"/>
      <c r="C27" s="292"/>
      <c r="D27" s="292"/>
      <c r="E27" s="292"/>
      <c r="F27" s="121">
        <f t="shared" ref="F27:I27" si="7">F78</f>
        <v>0</v>
      </c>
      <c r="G27" s="121">
        <f t="shared" si="7"/>
        <v>0</v>
      </c>
      <c r="H27" s="121">
        <f t="shared" si="7"/>
        <v>1000</v>
      </c>
      <c r="I27" s="121">
        <f t="shared" si="7"/>
        <v>132.72280841462606</v>
      </c>
      <c r="J27" s="33">
        <f>J78</f>
        <v>133</v>
      </c>
      <c r="K27" s="65">
        <f>K78</f>
        <v>133</v>
      </c>
      <c r="L27" s="65">
        <f>L78</f>
        <v>133</v>
      </c>
    </row>
    <row r="28" spans="1:12" ht="15" customHeight="1" x14ac:dyDescent="0.25">
      <c r="A28" s="284" t="s">
        <v>87</v>
      </c>
      <c r="B28" s="284"/>
      <c r="C28" s="284"/>
      <c r="D28" s="284"/>
      <c r="E28" s="284"/>
      <c r="F28" s="121">
        <f t="shared" ref="F28:I28" si="8">F81</f>
        <v>300000</v>
      </c>
      <c r="G28" s="121">
        <f t="shared" si="8"/>
        <v>39816.842524387816</v>
      </c>
      <c r="H28" s="121">
        <f t="shared" si="8"/>
        <v>300000</v>
      </c>
      <c r="I28" s="121">
        <f t="shared" si="8"/>
        <v>39816.842524387816</v>
      </c>
      <c r="J28" s="33">
        <f>J81</f>
        <v>29863</v>
      </c>
      <c r="K28" s="65">
        <f>K81</f>
        <v>0</v>
      </c>
      <c r="L28" s="65">
        <f>L81</f>
        <v>0</v>
      </c>
    </row>
    <row r="29" spans="1:12" x14ac:dyDescent="0.25">
      <c r="A29" s="284" t="s">
        <v>34</v>
      </c>
      <c r="B29" s="284"/>
      <c r="C29" s="284"/>
      <c r="D29" s="284"/>
      <c r="E29" s="284"/>
      <c r="F29" s="121">
        <f t="shared" ref="F29:I29" si="9">F27-F28</f>
        <v>-300000</v>
      </c>
      <c r="G29" s="121">
        <f t="shared" si="9"/>
        <v>-39816.842524387816</v>
      </c>
      <c r="H29" s="121">
        <f t="shared" si="9"/>
        <v>-299000</v>
      </c>
      <c r="I29" s="121">
        <f t="shared" si="9"/>
        <v>-39684.119715973189</v>
      </c>
      <c r="J29" s="33">
        <f>J27-J28</f>
        <v>-29730</v>
      </c>
      <c r="K29" s="65">
        <f>K27-K28</f>
        <v>133</v>
      </c>
      <c r="L29" s="65">
        <f>L27-L28</f>
        <v>133</v>
      </c>
    </row>
    <row r="31" spans="1:12" s="56" customFormat="1" x14ac:dyDescent="0.25">
      <c r="A31" s="150" t="s">
        <v>231</v>
      </c>
      <c r="B31" s="150"/>
      <c r="C31" s="150"/>
      <c r="D31" s="266"/>
      <c r="E31" s="150"/>
      <c r="F31" s="150"/>
      <c r="G31" s="150"/>
      <c r="H31" s="293">
        <v>321852.56</v>
      </c>
      <c r="I31" s="294"/>
      <c r="J31" s="151">
        <v>321853</v>
      </c>
      <c r="K31" s="150"/>
      <c r="L31" s="150"/>
    </row>
    <row r="32" spans="1:12" s="56" customFormat="1" x14ac:dyDescent="0.25">
      <c r="B32" s="59"/>
      <c r="C32" s="59"/>
      <c r="D32" s="267"/>
      <c r="E32" s="59"/>
      <c r="F32" s="268"/>
      <c r="G32" s="268"/>
      <c r="H32" s="268"/>
      <c r="I32" s="268"/>
      <c r="J32" s="59"/>
      <c r="K32" s="59"/>
      <c r="L32" s="59"/>
    </row>
    <row r="33" spans="1:12" x14ac:dyDescent="0.25">
      <c r="B33" s="275" t="s">
        <v>35</v>
      </c>
      <c r="C33" s="275"/>
      <c r="D33" s="275"/>
      <c r="E33" s="275"/>
      <c r="F33" s="275"/>
      <c r="G33" s="275"/>
      <c r="H33" s="275"/>
      <c r="I33" s="275"/>
      <c r="J33" s="275"/>
      <c r="K33" s="275"/>
      <c r="L33" s="275"/>
    </row>
    <row r="35" spans="1:12" ht="30" customHeight="1" x14ac:dyDescent="0.25">
      <c r="B35" s="276" t="s">
        <v>298</v>
      </c>
      <c r="C35" s="276"/>
      <c r="D35" s="276"/>
      <c r="E35" s="276"/>
      <c r="F35" s="276"/>
      <c r="G35" s="276"/>
      <c r="H35" s="276"/>
      <c r="I35" s="276"/>
      <c r="J35" s="276"/>
      <c r="K35" s="276"/>
      <c r="L35" s="276"/>
    </row>
    <row r="36" spans="1:12" x14ac:dyDescent="0.25">
      <c r="B36"/>
      <c r="C36"/>
      <c r="D36" s="252"/>
      <c r="E36"/>
      <c r="F36" s="114"/>
      <c r="G36" s="114"/>
      <c r="H36" s="114"/>
      <c r="I36" s="114"/>
      <c r="J36"/>
      <c r="K36"/>
      <c r="L36"/>
    </row>
    <row r="37" spans="1:12" x14ac:dyDescent="0.25">
      <c r="B37" s="274" t="s">
        <v>36</v>
      </c>
      <c r="C37" s="274"/>
      <c r="D37" s="274"/>
      <c r="E37" s="274"/>
      <c r="F37" s="122"/>
      <c r="G37" s="122"/>
      <c r="H37" s="122"/>
      <c r="I37" s="122"/>
      <c r="J37" s="5"/>
      <c r="K37"/>
      <c r="L37"/>
    </row>
    <row r="39" spans="1:12" ht="15" customHeight="1" x14ac:dyDescent="0.25">
      <c r="A39" s="295" t="s">
        <v>79</v>
      </c>
      <c r="B39" s="283" t="s">
        <v>0</v>
      </c>
      <c r="C39" s="283"/>
      <c r="D39" s="283"/>
      <c r="E39" s="283"/>
      <c r="F39" s="297" t="s">
        <v>211</v>
      </c>
      <c r="G39" s="297"/>
      <c r="H39" s="297" t="s">
        <v>212</v>
      </c>
      <c r="I39" s="297"/>
      <c r="J39" s="298" t="s">
        <v>218</v>
      </c>
      <c r="K39" s="301" t="s">
        <v>219</v>
      </c>
      <c r="L39" s="301" t="s">
        <v>220</v>
      </c>
    </row>
    <row r="40" spans="1:12" x14ac:dyDescent="0.25">
      <c r="A40" s="296"/>
      <c r="B40" s="6"/>
      <c r="C40" s="283" t="s">
        <v>37</v>
      </c>
      <c r="D40" s="283"/>
      <c r="E40" s="283"/>
      <c r="F40" s="297"/>
      <c r="G40" s="297"/>
      <c r="H40" s="297"/>
      <c r="I40" s="297"/>
      <c r="J40" s="299"/>
      <c r="K40" s="302"/>
      <c r="L40" s="302"/>
    </row>
    <row r="41" spans="1:12" x14ac:dyDescent="0.25">
      <c r="A41" s="296"/>
      <c r="B41" s="6"/>
      <c r="C41" s="6"/>
      <c r="D41" s="311" t="s">
        <v>317</v>
      </c>
      <c r="E41" s="309" t="s">
        <v>39</v>
      </c>
      <c r="F41" s="297"/>
      <c r="G41" s="297"/>
      <c r="H41" s="297"/>
      <c r="I41" s="297"/>
      <c r="J41" s="299"/>
      <c r="K41" s="302"/>
      <c r="L41" s="302"/>
    </row>
    <row r="42" spans="1:12" x14ac:dyDescent="0.25">
      <c r="A42" s="296"/>
      <c r="B42" s="6"/>
      <c r="C42" s="6"/>
      <c r="D42" s="312"/>
      <c r="E42" s="310"/>
      <c r="F42" s="123" t="s">
        <v>213</v>
      </c>
      <c r="G42" s="123" t="s">
        <v>214</v>
      </c>
      <c r="H42" s="123" t="s">
        <v>213</v>
      </c>
      <c r="I42" s="123" t="s">
        <v>214</v>
      </c>
      <c r="J42" s="300"/>
      <c r="K42" s="303"/>
      <c r="L42" s="303"/>
    </row>
    <row r="43" spans="1:12" x14ac:dyDescent="0.25">
      <c r="A43" s="296"/>
      <c r="B43" s="7">
        <v>1</v>
      </c>
      <c r="C43" s="7">
        <v>2</v>
      </c>
      <c r="D43" s="256">
        <v>3</v>
      </c>
      <c r="E43" s="7">
        <v>4</v>
      </c>
      <c r="F43" s="117"/>
      <c r="G43" s="117"/>
      <c r="H43" s="117"/>
      <c r="I43" s="117"/>
      <c r="J43" s="7">
        <v>5</v>
      </c>
      <c r="K43" s="7">
        <v>6</v>
      </c>
      <c r="L43" s="7">
        <v>7</v>
      </c>
    </row>
    <row r="44" spans="1:12" x14ac:dyDescent="0.25">
      <c r="A44" s="79"/>
      <c r="B44" s="77">
        <v>6</v>
      </c>
      <c r="C44" s="77"/>
      <c r="D44" s="257"/>
      <c r="E44" s="77" t="s">
        <v>40</v>
      </c>
      <c r="F44" s="124">
        <f>F45+F47+F49+F52+F58+F55</f>
        <v>5829773.3999999994</v>
      </c>
      <c r="G44" s="124">
        <f>G45+G47+G49+G52+G58+G55</f>
        <v>773743.89806888311</v>
      </c>
      <c r="H44" s="124">
        <f>H45+H47+H49+H52+H58+H55</f>
        <v>9919239</v>
      </c>
      <c r="I44" s="124">
        <f>I45+I47+I49+I52+I58+I55</f>
        <v>1316509.257415887</v>
      </c>
      <c r="J44" s="78">
        <f>J45+J47+J49+J52+J58+J55</f>
        <v>1286752</v>
      </c>
      <c r="K44" s="78">
        <f>K45+K47+K49+K52+K55+K58</f>
        <v>1126617</v>
      </c>
      <c r="L44" s="78">
        <f>L45+L47+L49+L52+L55+L58</f>
        <v>1134867</v>
      </c>
    </row>
    <row r="45" spans="1:12" x14ac:dyDescent="0.25">
      <c r="A45" s="147"/>
      <c r="B45" s="10"/>
      <c r="C45" s="10">
        <v>61</v>
      </c>
      <c r="D45" s="240"/>
      <c r="E45" s="10" t="s">
        <v>41</v>
      </c>
      <c r="F45" s="126">
        <v>575610.32999999996</v>
      </c>
      <c r="G45" s="126">
        <f t="shared" ref="G45:G58" si="10">F45/7.5345</f>
        <v>76396.619550069663</v>
      </c>
      <c r="H45" s="126">
        <v>658000</v>
      </c>
      <c r="I45" s="126">
        <f>H45/7.5345</f>
        <v>87331.607936823944</v>
      </c>
      <c r="J45" s="22">
        <v>82157</v>
      </c>
      <c r="K45" s="62">
        <v>85000</v>
      </c>
      <c r="L45" s="62">
        <v>86000</v>
      </c>
    </row>
    <row r="46" spans="1:12" s="247" customFormat="1" x14ac:dyDescent="0.25">
      <c r="A46" s="241"/>
      <c r="B46" s="242"/>
      <c r="C46" s="242"/>
      <c r="D46" s="243" t="s">
        <v>60</v>
      </c>
      <c r="E46" s="242" t="s">
        <v>61</v>
      </c>
      <c r="F46" s="244">
        <v>575610.32999999996</v>
      </c>
      <c r="G46" s="244">
        <v>76396.62</v>
      </c>
      <c r="H46" s="244">
        <v>658000</v>
      </c>
      <c r="I46" s="244">
        <v>87331.61</v>
      </c>
      <c r="J46" s="245">
        <v>82157</v>
      </c>
      <c r="K46" s="246">
        <v>85000</v>
      </c>
      <c r="L46" s="246">
        <v>86000</v>
      </c>
    </row>
    <row r="47" spans="1:12" ht="39" x14ac:dyDescent="0.25">
      <c r="A47" s="44"/>
      <c r="B47" s="10"/>
      <c r="C47" s="10">
        <v>63</v>
      </c>
      <c r="D47" s="240"/>
      <c r="E47" s="148" t="s">
        <v>42</v>
      </c>
      <c r="F47" s="125">
        <v>2623506.4700000002</v>
      </c>
      <c r="G47" s="125">
        <f t="shared" si="10"/>
        <v>348199.14659234189</v>
      </c>
      <c r="H47" s="125">
        <v>2995266</v>
      </c>
      <c r="I47" s="125">
        <f t="shared" ref="I47:I58" si="11">H47/7.5345</f>
        <v>397540.11546884332</v>
      </c>
      <c r="J47" s="22">
        <v>490059</v>
      </c>
      <c r="K47" s="62">
        <v>420000</v>
      </c>
      <c r="L47" s="62">
        <v>457177</v>
      </c>
    </row>
    <row r="48" spans="1:12" s="247" customFormat="1" x14ac:dyDescent="0.25">
      <c r="A48" s="248"/>
      <c r="B48" s="242"/>
      <c r="C48" s="242"/>
      <c r="D48" s="243" t="s">
        <v>68</v>
      </c>
      <c r="E48" s="249" t="s">
        <v>318</v>
      </c>
      <c r="F48" s="250">
        <f t="shared" ref="F48:L48" si="12">F47</f>
        <v>2623506.4700000002</v>
      </c>
      <c r="G48" s="250">
        <f t="shared" si="12"/>
        <v>348199.14659234189</v>
      </c>
      <c r="H48" s="250">
        <f t="shared" si="12"/>
        <v>2995266</v>
      </c>
      <c r="I48" s="250">
        <f t="shared" si="12"/>
        <v>397540.11546884332</v>
      </c>
      <c r="J48" s="245">
        <f t="shared" si="12"/>
        <v>490059</v>
      </c>
      <c r="K48" s="246">
        <f t="shared" si="12"/>
        <v>420000</v>
      </c>
      <c r="L48" s="246">
        <f t="shared" si="12"/>
        <v>457177</v>
      </c>
    </row>
    <row r="49" spans="1:12" x14ac:dyDescent="0.25">
      <c r="A49" s="44"/>
      <c r="B49" s="10"/>
      <c r="C49" s="10">
        <v>64</v>
      </c>
      <c r="D49" s="240"/>
      <c r="E49" s="10" t="s">
        <v>43</v>
      </c>
      <c r="F49" s="126">
        <v>2229271.23</v>
      </c>
      <c r="G49" s="126">
        <f t="shared" si="10"/>
        <v>295875.13836352777</v>
      </c>
      <c r="H49" s="126">
        <v>5727523</v>
      </c>
      <c r="I49" s="126">
        <f t="shared" si="11"/>
        <v>760172.93781936425</v>
      </c>
      <c r="J49" s="22">
        <v>642456</v>
      </c>
      <c r="K49" s="62">
        <v>548167</v>
      </c>
      <c r="L49" s="62">
        <v>520000</v>
      </c>
    </row>
    <row r="50" spans="1:12" s="247" customFormat="1" x14ac:dyDescent="0.25">
      <c r="A50" s="248"/>
      <c r="B50" s="242"/>
      <c r="C50" s="242"/>
      <c r="D50" s="243" t="s">
        <v>60</v>
      </c>
      <c r="E50" s="242" t="s">
        <v>61</v>
      </c>
      <c r="F50" s="244">
        <v>2229271.23</v>
      </c>
      <c r="G50" s="244">
        <v>295875.14</v>
      </c>
      <c r="H50" s="244">
        <v>5727523</v>
      </c>
      <c r="I50" s="244">
        <v>760172.94</v>
      </c>
      <c r="J50" s="245">
        <v>642189</v>
      </c>
      <c r="K50" s="246">
        <v>548167</v>
      </c>
      <c r="L50" s="246">
        <v>520000</v>
      </c>
    </row>
    <row r="51" spans="1:12" s="247" customFormat="1" x14ac:dyDescent="0.25">
      <c r="A51" s="248"/>
      <c r="B51" s="242"/>
      <c r="C51" s="242"/>
      <c r="D51" s="243" t="s">
        <v>66</v>
      </c>
      <c r="E51" s="242" t="s">
        <v>67</v>
      </c>
      <c r="F51" s="244"/>
      <c r="G51" s="244"/>
      <c r="H51" s="244"/>
      <c r="I51" s="244"/>
      <c r="J51" s="245">
        <v>267</v>
      </c>
      <c r="K51" s="246"/>
      <c r="L51" s="246"/>
    </row>
    <row r="52" spans="1:12" ht="41.25" customHeight="1" x14ac:dyDescent="0.25">
      <c r="A52" s="44"/>
      <c r="B52" s="10"/>
      <c r="C52" s="10">
        <v>65</v>
      </c>
      <c r="D52" s="240"/>
      <c r="E52" s="156" t="s">
        <v>44</v>
      </c>
      <c r="F52" s="125">
        <v>398961.1</v>
      </c>
      <c r="G52" s="125">
        <f t="shared" si="10"/>
        <v>52951.237640188461</v>
      </c>
      <c r="H52" s="125">
        <v>532250</v>
      </c>
      <c r="I52" s="125">
        <f t="shared" si="11"/>
        <v>70641.71477868472</v>
      </c>
      <c r="J52" s="22">
        <v>70194</v>
      </c>
      <c r="K52" s="62">
        <v>72000</v>
      </c>
      <c r="L52" s="62">
        <v>70000</v>
      </c>
    </row>
    <row r="53" spans="1:12" s="247" customFormat="1" ht="18" customHeight="1" x14ac:dyDescent="0.25">
      <c r="A53" s="248"/>
      <c r="B53" s="242"/>
      <c r="C53" s="242"/>
      <c r="D53" s="243" t="s">
        <v>60</v>
      </c>
      <c r="E53" s="251" t="s">
        <v>61</v>
      </c>
      <c r="F53" s="250"/>
      <c r="G53" s="250"/>
      <c r="H53" s="250">
        <v>2000</v>
      </c>
      <c r="I53" s="250">
        <v>265.44</v>
      </c>
      <c r="J53" s="245">
        <v>266</v>
      </c>
      <c r="K53" s="246"/>
      <c r="L53" s="246"/>
    </row>
    <row r="54" spans="1:12" s="247" customFormat="1" ht="19.5" customHeight="1" x14ac:dyDescent="0.25">
      <c r="A54" s="248"/>
      <c r="B54" s="242"/>
      <c r="C54" s="242"/>
      <c r="D54" s="243" t="s">
        <v>66</v>
      </c>
      <c r="E54" s="251" t="s">
        <v>67</v>
      </c>
      <c r="F54" s="250">
        <f>F52</f>
        <v>398961.1</v>
      </c>
      <c r="G54" s="250">
        <f>G52</f>
        <v>52951.237640188461</v>
      </c>
      <c r="H54" s="250">
        <f>H52-H53</f>
        <v>530250</v>
      </c>
      <c r="I54" s="250">
        <v>70376.27</v>
      </c>
      <c r="J54" s="245">
        <v>69928</v>
      </c>
      <c r="K54" s="246">
        <v>72000</v>
      </c>
      <c r="L54" s="246">
        <v>70000</v>
      </c>
    </row>
    <row r="55" spans="1:12" x14ac:dyDescent="0.25">
      <c r="A55" s="44"/>
      <c r="B55" s="10"/>
      <c r="C55" s="10">
        <v>66</v>
      </c>
      <c r="D55" s="240"/>
      <c r="E55" s="10" t="s">
        <v>97</v>
      </c>
      <c r="F55" s="126">
        <v>148</v>
      </c>
      <c r="G55" s="126">
        <f t="shared" si="10"/>
        <v>19.642975645364654</v>
      </c>
      <c r="H55" s="126">
        <v>4200</v>
      </c>
      <c r="I55" s="126">
        <f t="shared" si="11"/>
        <v>557.43579534142941</v>
      </c>
      <c r="J55" s="22">
        <v>1620</v>
      </c>
      <c r="K55" s="62">
        <v>1200</v>
      </c>
      <c r="L55" s="62">
        <v>1450</v>
      </c>
    </row>
    <row r="56" spans="1:12" s="247" customFormat="1" x14ac:dyDescent="0.25">
      <c r="A56" s="248"/>
      <c r="B56" s="242"/>
      <c r="C56" s="242"/>
      <c r="D56" s="243" t="s">
        <v>60</v>
      </c>
      <c r="E56" s="242" t="s">
        <v>61</v>
      </c>
      <c r="F56" s="244"/>
      <c r="G56" s="244"/>
      <c r="H56" s="244">
        <v>4000</v>
      </c>
      <c r="I56" s="244">
        <v>530.9</v>
      </c>
      <c r="J56" s="245">
        <v>1593</v>
      </c>
      <c r="K56" s="246">
        <f>K55</f>
        <v>1200</v>
      </c>
      <c r="L56" s="246">
        <f>L55</f>
        <v>1450</v>
      </c>
    </row>
    <row r="57" spans="1:12" s="247" customFormat="1" x14ac:dyDescent="0.25">
      <c r="A57" s="248"/>
      <c r="B57" s="242"/>
      <c r="C57" s="242"/>
      <c r="D57" s="243" t="s">
        <v>70</v>
      </c>
      <c r="E57" s="242" t="s">
        <v>71</v>
      </c>
      <c r="F57" s="244">
        <f>F55</f>
        <v>148</v>
      </c>
      <c r="G57" s="244">
        <f>G55</f>
        <v>19.642975645364654</v>
      </c>
      <c r="H57" s="244">
        <v>200</v>
      </c>
      <c r="I57" s="244">
        <f>H57/7.5345</f>
        <v>26.54456168292521</v>
      </c>
      <c r="J57" s="245">
        <v>27</v>
      </c>
      <c r="K57" s="246"/>
      <c r="L57" s="246"/>
    </row>
    <row r="58" spans="1:12" x14ac:dyDescent="0.25">
      <c r="A58" s="44"/>
      <c r="B58" s="10"/>
      <c r="C58" s="10">
        <v>68</v>
      </c>
      <c r="D58" s="240"/>
      <c r="E58" s="10" t="s">
        <v>96</v>
      </c>
      <c r="F58" s="126">
        <v>2276.27</v>
      </c>
      <c r="G58" s="126">
        <f t="shared" si="10"/>
        <v>302.11294710996083</v>
      </c>
      <c r="H58" s="126">
        <v>2000</v>
      </c>
      <c r="I58" s="126">
        <f t="shared" si="11"/>
        <v>265.44561682925212</v>
      </c>
      <c r="J58" s="22">
        <v>266</v>
      </c>
      <c r="K58" s="62">
        <v>250</v>
      </c>
      <c r="L58" s="62">
        <v>240</v>
      </c>
    </row>
    <row r="59" spans="1:12" s="247" customFormat="1" x14ac:dyDescent="0.25">
      <c r="A59" s="248"/>
      <c r="B59" s="242"/>
      <c r="C59" s="242"/>
      <c r="D59" s="243" t="s">
        <v>60</v>
      </c>
      <c r="E59" s="242" t="s">
        <v>61</v>
      </c>
      <c r="F59" s="244">
        <f t="shared" ref="F59:L59" si="13">F58</f>
        <v>2276.27</v>
      </c>
      <c r="G59" s="244">
        <f t="shared" si="13"/>
        <v>302.11294710996083</v>
      </c>
      <c r="H59" s="244">
        <f t="shared" si="13"/>
        <v>2000</v>
      </c>
      <c r="I59" s="244">
        <f t="shared" si="13"/>
        <v>265.44561682925212</v>
      </c>
      <c r="J59" s="245">
        <f t="shared" si="13"/>
        <v>266</v>
      </c>
      <c r="K59" s="246">
        <f t="shared" si="13"/>
        <v>250</v>
      </c>
      <c r="L59" s="246">
        <f t="shared" si="13"/>
        <v>240</v>
      </c>
    </row>
    <row r="60" spans="1:12" x14ac:dyDescent="0.25">
      <c r="A60" s="80"/>
      <c r="B60" s="77">
        <v>7</v>
      </c>
      <c r="C60" s="77"/>
      <c r="D60" s="257"/>
      <c r="E60" s="77" t="s">
        <v>93</v>
      </c>
      <c r="F60" s="124"/>
      <c r="G60" s="124"/>
      <c r="H60" s="124">
        <f>H61</f>
        <v>25000</v>
      </c>
      <c r="I60" s="124">
        <f>I61</f>
        <v>3318.07</v>
      </c>
      <c r="J60" s="78">
        <f t="shared" ref="J60:L60" si="14">J61</f>
        <v>6637</v>
      </c>
      <c r="K60" s="78">
        <f t="shared" si="14"/>
        <v>5000</v>
      </c>
      <c r="L60" s="78">
        <f t="shared" si="14"/>
        <v>4500</v>
      </c>
    </row>
    <row r="61" spans="1:12" ht="39" x14ac:dyDescent="0.25">
      <c r="A61" s="44"/>
      <c r="B61" s="10"/>
      <c r="C61" s="10">
        <v>71</v>
      </c>
      <c r="D61" s="240"/>
      <c r="E61" s="156" t="s">
        <v>94</v>
      </c>
      <c r="F61" s="125"/>
      <c r="G61" s="125"/>
      <c r="H61" s="125">
        <v>25000</v>
      </c>
      <c r="I61" s="125">
        <v>3318.07</v>
      </c>
      <c r="J61" s="22">
        <v>6637</v>
      </c>
      <c r="K61" s="62">
        <v>5000</v>
      </c>
      <c r="L61" s="62">
        <v>4500</v>
      </c>
    </row>
    <row r="62" spans="1:12" s="247" customFormat="1" ht="26.25" x14ac:dyDescent="0.25">
      <c r="A62" s="248"/>
      <c r="B62" s="242"/>
      <c r="C62" s="242"/>
      <c r="D62" s="243" t="s">
        <v>72</v>
      </c>
      <c r="E62" s="251" t="s">
        <v>93</v>
      </c>
      <c r="F62" s="250"/>
      <c r="G62" s="250"/>
      <c r="H62" s="250"/>
      <c r="I62" s="250"/>
      <c r="J62" s="245">
        <v>6637</v>
      </c>
      <c r="K62" s="246">
        <v>5000</v>
      </c>
      <c r="L62" s="246">
        <v>4500</v>
      </c>
    </row>
    <row r="63" spans="1:12" ht="15" customHeight="1" x14ac:dyDescent="0.25">
      <c r="A63" s="76"/>
      <c r="B63" s="77">
        <v>3</v>
      </c>
      <c r="C63" s="77"/>
      <c r="D63" s="257"/>
      <c r="E63" s="77" t="s">
        <v>22</v>
      </c>
      <c r="F63" s="124">
        <f t="shared" ref="F63:L63" si="15">F64+F65+F66+F67+F68+F69+F70</f>
        <v>3554161.37</v>
      </c>
      <c r="G63" s="124">
        <f t="shared" si="15"/>
        <v>471718.27858517476</v>
      </c>
      <c r="H63" s="124">
        <f t="shared" si="15"/>
        <v>5665722</v>
      </c>
      <c r="I63" s="124">
        <f t="shared" si="15"/>
        <v>751970.53553653206</v>
      </c>
      <c r="J63" s="78">
        <f t="shared" si="15"/>
        <v>788379</v>
      </c>
      <c r="K63" s="78">
        <f t="shared" si="15"/>
        <v>751750</v>
      </c>
      <c r="L63" s="78">
        <f t="shared" si="15"/>
        <v>749500</v>
      </c>
    </row>
    <row r="64" spans="1:12" x14ac:dyDescent="0.25">
      <c r="A64" s="45"/>
      <c r="B64" s="10"/>
      <c r="C64" s="10">
        <v>31</v>
      </c>
      <c r="D64" s="240"/>
      <c r="E64" s="10" t="s">
        <v>5</v>
      </c>
      <c r="F64" s="126">
        <v>1402777.44</v>
      </c>
      <c r="G64" s="126">
        <f>F64/7.5345</f>
        <v>186180.56141747956</v>
      </c>
      <c r="H64" s="126">
        <v>1414031</v>
      </c>
      <c r="I64" s="126">
        <f t="shared" ref="I64:I72" si="16">H64/7.5345</f>
        <v>187674.16550534207</v>
      </c>
      <c r="J64" s="22">
        <v>215103</v>
      </c>
      <c r="K64" s="62">
        <v>217000</v>
      </c>
      <c r="L64" s="62">
        <v>222000</v>
      </c>
    </row>
    <row r="65" spans="1:12" x14ac:dyDescent="0.25">
      <c r="A65" s="44"/>
      <c r="B65" s="10"/>
      <c r="C65" s="10">
        <v>32</v>
      </c>
      <c r="D65" s="240"/>
      <c r="E65" s="10" t="s">
        <v>6</v>
      </c>
      <c r="F65" s="126">
        <v>1089711.5900000001</v>
      </c>
      <c r="G65" s="126">
        <f t="shared" ref="G65:G70" si="17">F65/7.5345</f>
        <v>144629.58258676753</v>
      </c>
      <c r="H65" s="126">
        <v>2099591</v>
      </c>
      <c r="I65" s="126">
        <f t="shared" si="16"/>
        <v>278663.61404207314</v>
      </c>
      <c r="J65" s="22">
        <v>344431</v>
      </c>
      <c r="K65" s="62">
        <v>326200</v>
      </c>
      <c r="L65" s="62">
        <v>334700</v>
      </c>
    </row>
    <row r="66" spans="1:12" x14ac:dyDescent="0.25">
      <c r="A66" s="44"/>
      <c r="B66" s="10"/>
      <c r="C66" s="10">
        <v>34</v>
      </c>
      <c r="D66" s="240"/>
      <c r="E66" s="10" t="s">
        <v>11</v>
      </c>
      <c r="F66" s="126">
        <v>48192.28</v>
      </c>
      <c r="G66" s="126">
        <f t="shared" si="17"/>
        <v>6396.214745504014</v>
      </c>
      <c r="H66" s="126">
        <v>37600</v>
      </c>
      <c r="I66" s="126">
        <f t="shared" si="16"/>
        <v>4990.3775963899398</v>
      </c>
      <c r="J66" s="22">
        <v>3724</v>
      </c>
      <c r="K66" s="62">
        <v>3200</v>
      </c>
      <c r="L66" s="62">
        <v>3100</v>
      </c>
    </row>
    <row r="67" spans="1:12" x14ac:dyDescent="0.25">
      <c r="A67" s="44"/>
      <c r="B67" s="10"/>
      <c r="C67" s="10">
        <v>35</v>
      </c>
      <c r="D67" s="240"/>
      <c r="E67" s="10" t="s">
        <v>18</v>
      </c>
      <c r="F67" s="126">
        <v>106478.71</v>
      </c>
      <c r="G67" s="126">
        <f t="shared" si="17"/>
        <v>14132.153427566527</v>
      </c>
      <c r="H67" s="126">
        <v>300000</v>
      </c>
      <c r="I67" s="126">
        <f t="shared" si="16"/>
        <v>39816.842524387816</v>
      </c>
      <c r="J67" s="22">
        <v>38490</v>
      </c>
      <c r="K67" s="62">
        <v>26000</v>
      </c>
      <c r="L67" s="62">
        <v>29000</v>
      </c>
    </row>
    <row r="68" spans="1:12" ht="26.25" x14ac:dyDescent="0.25">
      <c r="A68" s="44"/>
      <c r="B68" s="10"/>
      <c r="C68" s="10">
        <v>36</v>
      </c>
      <c r="D68" s="240"/>
      <c r="E68" s="156" t="s">
        <v>15</v>
      </c>
      <c r="F68" s="125">
        <v>345714.57</v>
      </c>
      <c r="G68" s="125">
        <f t="shared" si="17"/>
        <v>45884.208640254823</v>
      </c>
      <c r="H68" s="125">
        <v>477000</v>
      </c>
      <c r="I68" s="125">
        <f t="shared" si="16"/>
        <v>63308.779613776627</v>
      </c>
      <c r="J68" s="22">
        <v>54684</v>
      </c>
      <c r="K68" s="62">
        <v>47600</v>
      </c>
      <c r="L68" s="62">
        <v>36000</v>
      </c>
    </row>
    <row r="69" spans="1:12" x14ac:dyDescent="0.25">
      <c r="A69" s="44"/>
      <c r="B69" s="10"/>
      <c r="C69" s="10">
        <v>37</v>
      </c>
      <c r="D69" s="240"/>
      <c r="E69" s="10" t="s">
        <v>21</v>
      </c>
      <c r="F69" s="126">
        <v>245405.83</v>
      </c>
      <c r="G69" s="126">
        <f t="shared" si="17"/>
        <v>32570.950958922287</v>
      </c>
      <c r="H69" s="126">
        <v>383500</v>
      </c>
      <c r="I69" s="126">
        <f t="shared" si="16"/>
        <v>50899.19702700909</v>
      </c>
      <c r="J69" s="22">
        <v>72336</v>
      </c>
      <c r="K69" s="62">
        <v>74000</v>
      </c>
      <c r="L69" s="62">
        <v>65000</v>
      </c>
    </row>
    <row r="70" spans="1:12" x14ac:dyDescent="0.25">
      <c r="A70" s="44"/>
      <c r="B70" s="10"/>
      <c r="C70" s="10">
        <v>38</v>
      </c>
      <c r="D70" s="240"/>
      <c r="E70" s="10" t="s">
        <v>7</v>
      </c>
      <c r="F70" s="126">
        <v>315880.95</v>
      </c>
      <c r="G70" s="126">
        <f t="shared" si="17"/>
        <v>41924.606808680073</v>
      </c>
      <c r="H70" s="126">
        <v>954000</v>
      </c>
      <c r="I70" s="126">
        <f t="shared" si="16"/>
        <v>126617.55922755325</v>
      </c>
      <c r="J70" s="22">
        <v>59611</v>
      </c>
      <c r="K70" s="62">
        <v>57750</v>
      </c>
      <c r="L70" s="62">
        <v>59700</v>
      </c>
    </row>
    <row r="71" spans="1:12" ht="26.25" x14ac:dyDescent="0.25">
      <c r="A71" s="80"/>
      <c r="B71" s="77">
        <v>4</v>
      </c>
      <c r="C71" s="77"/>
      <c r="D71" s="257"/>
      <c r="E71" s="81" t="s">
        <v>23</v>
      </c>
      <c r="F71" s="128">
        <f>F72+F73</f>
        <v>1593303.75</v>
      </c>
      <c r="G71" s="128">
        <f t="shared" ref="G71:L71" si="18">G72+G73</f>
        <v>211467.74835755525</v>
      </c>
      <c r="H71" s="128">
        <f t="shared" si="18"/>
        <v>6404515.1299999999</v>
      </c>
      <c r="I71" s="128">
        <f t="shared" si="18"/>
        <v>850025.23458756378</v>
      </c>
      <c r="J71" s="78">
        <f t="shared" si="18"/>
        <v>797133</v>
      </c>
      <c r="K71" s="78">
        <f t="shared" si="18"/>
        <v>380000</v>
      </c>
      <c r="L71" s="78">
        <f t="shared" si="18"/>
        <v>390000</v>
      </c>
    </row>
    <row r="72" spans="1:12" ht="39" x14ac:dyDescent="0.25">
      <c r="A72" s="44"/>
      <c r="B72" s="10"/>
      <c r="C72" s="10">
        <v>42</v>
      </c>
      <c r="D72" s="240"/>
      <c r="E72" s="156" t="s">
        <v>20</v>
      </c>
      <c r="F72" s="125">
        <v>1561241.25</v>
      </c>
      <c r="G72" s="125">
        <f t="shared" ref="G72:G73" si="19">F72/7.5345</f>
        <v>207212.32331276129</v>
      </c>
      <c r="H72" s="125">
        <v>6404515.1299999999</v>
      </c>
      <c r="I72" s="125">
        <f t="shared" si="16"/>
        <v>850025.23458756378</v>
      </c>
      <c r="J72" s="22">
        <v>797133</v>
      </c>
      <c r="K72" s="62">
        <v>380000</v>
      </c>
      <c r="L72" s="62">
        <v>390000</v>
      </c>
    </row>
    <row r="73" spans="1:12" ht="39" x14ac:dyDescent="0.25">
      <c r="A73" s="44"/>
      <c r="B73" s="10"/>
      <c r="C73" s="10">
        <v>45</v>
      </c>
      <c r="D73" s="240"/>
      <c r="E73" s="156" t="s">
        <v>221</v>
      </c>
      <c r="F73" s="126">
        <v>32062.5</v>
      </c>
      <c r="G73" s="126">
        <f t="shared" si="19"/>
        <v>4255.4250447939476</v>
      </c>
      <c r="H73" s="126">
        <f t="shared" ref="H73" si="20">I73/7.5345</f>
        <v>0</v>
      </c>
      <c r="I73" s="126"/>
      <c r="J73" s="22"/>
      <c r="K73" s="62"/>
      <c r="L73" s="62"/>
    </row>
    <row r="74" spans="1:12" x14ac:dyDescent="0.25">
      <c r="A74" s="46"/>
      <c r="B74" s="13"/>
      <c r="C74" s="13"/>
      <c r="D74" s="258"/>
      <c r="E74" s="13"/>
      <c r="F74" s="129"/>
      <c r="G74" s="129"/>
      <c r="H74" s="129"/>
      <c r="I74" s="129"/>
      <c r="J74" s="35"/>
      <c r="K74" s="93"/>
      <c r="L74" s="93"/>
    </row>
    <row r="75" spans="1:12" x14ac:dyDescent="0.25">
      <c r="A75" s="46"/>
      <c r="B75" s="13"/>
      <c r="C75" s="13"/>
      <c r="D75" s="258"/>
      <c r="E75" s="13"/>
      <c r="F75" s="129"/>
      <c r="G75" s="129"/>
      <c r="H75" s="129"/>
      <c r="I75" s="129"/>
      <c r="J75" s="35"/>
      <c r="K75" s="64"/>
      <c r="L75" s="47"/>
    </row>
    <row r="76" spans="1:12" x14ac:dyDescent="0.25">
      <c r="B76" s="274" t="s">
        <v>45</v>
      </c>
      <c r="C76" s="274"/>
      <c r="D76" s="274"/>
      <c r="E76" s="274"/>
      <c r="F76" s="122"/>
      <c r="G76" s="122"/>
      <c r="H76" s="122"/>
      <c r="I76" s="122"/>
      <c r="J76" s="5"/>
      <c r="K76" s="56"/>
      <c r="L76"/>
    </row>
    <row r="77" spans="1:12" x14ac:dyDescent="0.25">
      <c r="K77" s="59"/>
    </row>
    <row r="78" spans="1:12" ht="26.25" x14ac:dyDescent="0.25">
      <c r="A78" s="82"/>
      <c r="B78" s="83">
        <v>8</v>
      </c>
      <c r="C78" s="83"/>
      <c r="D78" s="259"/>
      <c r="E78" s="84" t="s">
        <v>46</v>
      </c>
      <c r="F78" s="130">
        <f t="shared" ref="F78:I78" si="21">F79</f>
        <v>0</v>
      </c>
      <c r="G78" s="130">
        <f t="shared" si="21"/>
        <v>0</v>
      </c>
      <c r="H78" s="130">
        <f t="shared" si="21"/>
        <v>1000</v>
      </c>
      <c r="I78" s="130">
        <f t="shared" si="21"/>
        <v>132.72280841462606</v>
      </c>
      <c r="J78" s="85">
        <f>J79</f>
        <v>133</v>
      </c>
      <c r="K78" s="85">
        <f>K79</f>
        <v>133</v>
      </c>
      <c r="L78" s="85">
        <f>L79</f>
        <v>133</v>
      </c>
    </row>
    <row r="79" spans="1:12" ht="39" x14ac:dyDescent="0.25">
      <c r="A79" s="45"/>
      <c r="B79" s="8"/>
      <c r="C79" s="8">
        <v>81</v>
      </c>
      <c r="D79" s="260"/>
      <c r="E79" s="12" t="s">
        <v>47</v>
      </c>
      <c r="F79" s="127"/>
      <c r="G79" s="127"/>
      <c r="H79" s="127">
        <v>1000</v>
      </c>
      <c r="I79" s="127">
        <f t="shared" ref="I79" si="22">H79/7.5345</f>
        <v>132.72280841462606</v>
      </c>
      <c r="J79" s="32">
        <v>133</v>
      </c>
      <c r="K79" s="61">
        <v>133</v>
      </c>
      <c r="L79" s="61">
        <v>133</v>
      </c>
    </row>
    <row r="80" spans="1:12" s="247" customFormat="1" x14ac:dyDescent="0.25">
      <c r="A80" s="262"/>
      <c r="B80" s="242"/>
      <c r="C80" s="242"/>
      <c r="D80" s="243" t="s">
        <v>60</v>
      </c>
      <c r="E80" s="251" t="s">
        <v>61</v>
      </c>
      <c r="F80" s="250"/>
      <c r="G80" s="250"/>
      <c r="H80" s="250">
        <v>1000</v>
      </c>
      <c r="I80" s="250">
        <v>132.72</v>
      </c>
      <c r="J80" s="245">
        <v>133</v>
      </c>
      <c r="K80" s="246">
        <v>133</v>
      </c>
      <c r="L80" s="246">
        <v>133</v>
      </c>
    </row>
    <row r="81" spans="1:12" ht="38.25" x14ac:dyDescent="0.25">
      <c r="A81" s="86"/>
      <c r="B81" s="83">
        <v>5</v>
      </c>
      <c r="C81" s="83"/>
      <c r="D81" s="259"/>
      <c r="E81" s="87" t="s">
        <v>48</v>
      </c>
      <c r="F81" s="131">
        <f>F83+F82</f>
        <v>300000</v>
      </c>
      <c r="G81" s="131">
        <f>G83+G82</f>
        <v>39816.842524387816</v>
      </c>
      <c r="H81" s="131">
        <f>H83+H82</f>
        <v>300000</v>
      </c>
      <c r="I81" s="131">
        <f>I83+I82</f>
        <v>39816.842524387816</v>
      </c>
      <c r="J81" s="85">
        <f>J83+J82</f>
        <v>29863</v>
      </c>
      <c r="K81" s="85">
        <f>K83</f>
        <v>0</v>
      </c>
      <c r="L81" s="85">
        <f>L83</f>
        <v>0</v>
      </c>
    </row>
    <row r="82" spans="1:12" ht="26.25" x14ac:dyDescent="0.25">
      <c r="A82" s="157"/>
      <c r="B82" s="8"/>
      <c r="C82" s="8">
        <v>53</v>
      </c>
      <c r="D82" s="260"/>
      <c r="E82" s="12" t="s">
        <v>88</v>
      </c>
      <c r="F82" s="127"/>
      <c r="G82" s="127"/>
      <c r="H82" s="127">
        <f t="shared" ref="H82" si="23">I82/7.5345</f>
        <v>0</v>
      </c>
      <c r="I82" s="127"/>
      <c r="J82" s="32"/>
      <c r="K82" s="61"/>
      <c r="L82" s="61">
        <f t="shared" ref="L82" si="24">J82+K82</f>
        <v>0</v>
      </c>
    </row>
    <row r="83" spans="1:12" ht="38.25" x14ac:dyDescent="0.25">
      <c r="A83" s="157"/>
      <c r="B83" s="8"/>
      <c r="C83" s="8">
        <v>54</v>
      </c>
      <c r="D83" s="260"/>
      <c r="E83" s="48" t="s">
        <v>28</v>
      </c>
      <c r="F83" s="132">
        <v>300000</v>
      </c>
      <c r="G83" s="132">
        <f t="shared" ref="G83" si="25">F83/7.5345</f>
        <v>39816.842524387816</v>
      </c>
      <c r="H83" s="132">
        <v>300000</v>
      </c>
      <c r="I83" s="132">
        <f t="shared" ref="I83" si="26">H83/7.5345</f>
        <v>39816.842524387816</v>
      </c>
      <c r="J83" s="153">
        <f>J84</f>
        <v>29863</v>
      </c>
      <c r="K83" s="61"/>
      <c r="L83" s="61"/>
    </row>
    <row r="84" spans="1:12" s="247" customFormat="1" x14ac:dyDescent="0.25">
      <c r="A84" s="241"/>
      <c r="B84" s="242"/>
      <c r="C84" s="242"/>
      <c r="D84" s="243" t="s">
        <v>60</v>
      </c>
      <c r="E84" s="263" t="s">
        <v>61</v>
      </c>
      <c r="F84" s="264">
        <v>300000</v>
      </c>
      <c r="G84" s="264">
        <v>39816.839999999997</v>
      </c>
      <c r="H84" s="264">
        <v>300000</v>
      </c>
      <c r="I84" s="264">
        <v>39816.839999999997</v>
      </c>
      <c r="J84" s="265">
        <v>29863</v>
      </c>
      <c r="K84" s="246"/>
      <c r="L84" s="246"/>
    </row>
    <row r="85" spans="1:12" x14ac:dyDescent="0.25">
      <c r="B85" s="13"/>
      <c r="C85" s="13"/>
      <c r="D85" s="258"/>
      <c r="E85" s="14"/>
      <c r="F85" s="133"/>
      <c r="G85" s="133"/>
      <c r="H85" s="133"/>
      <c r="I85" s="133"/>
      <c r="J85" s="35"/>
      <c r="K85" s="35"/>
      <c r="L85" s="35"/>
    </row>
    <row r="86" spans="1:12" x14ac:dyDescent="0.25">
      <c r="A86" s="305" t="s">
        <v>180</v>
      </c>
      <c r="B86" s="305"/>
      <c r="C86" s="305"/>
      <c r="D86" s="305"/>
      <c r="E86" s="305"/>
      <c r="F86" s="134"/>
      <c r="G86" s="134"/>
      <c r="H86" s="134"/>
      <c r="I86" s="134"/>
      <c r="J86" s="35"/>
      <c r="K86" s="35"/>
      <c r="L86" s="35"/>
    </row>
    <row r="87" spans="1:12" x14ac:dyDescent="0.25">
      <c r="B87" s="13"/>
      <c r="C87" s="13"/>
      <c r="D87" s="258"/>
      <c r="E87" s="14"/>
      <c r="F87" s="133"/>
      <c r="G87" s="133"/>
      <c r="H87" s="133"/>
      <c r="I87" s="133"/>
      <c r="J87" s="15"/>
      <c r="K87" s="15"/>
      <c r="L87" s="15"/>
    </row>
    <row r="88" spans="1:12" ht="42.75" customHeight="1" x14ac:dyDescent="0.25">
      <c r="A88" s="306" t="s">
        <v>75</v>
      </c>
      <c r="B88" s="306"/>
      <c r="C88" s="306"/>
      <c r="D88" s="306"/>
      <c r="E88" s="39" t="s">
        <v>39</v>
      </c>
      <c r="F88" s="307" t="s">
        <v>211</v>
      </c>
      <c r="G88" s="308"/>
      <c r="H88" s="307" t="s">
        <v>212</v>
      </c>
      <c r="I88" s="308"/>
      <c r="J88" s="41" t="s">
        <v>217</v>
      </c>
      <c r="K88" s="41" t="s">
        <v>215</v>
      </c>
      <c r="L88" s="41" t="s">
        <v>216</v>
      </c>
    </row>
    <row r="89" spans="1:12" s="2" customFormat="1" ht="15" customHeight="1" x14ac:dyDescent="0.25">
      <c r="A89" s="313"/>
      <c r="B89" s="314"/>
      <c r="C89" s="314"/>
      <c r="D89" s="315"/>
      <c r="E89" s="39"/>
      <c r="F89" s="149" t="s">
        <v>213</v>
      </c>
      <c r="G89" s="149" t="s">
        <v>214</v>
      </c>
      <c r="H89" s="149" t="s">
        <v>213</v>
      </c>
      <c r="I89" s="149" t="s">
        <v>214</v>
      </c>
      <c r="J89" s="152" t="s">
        <v>214</v>
      </c>
      <c r="K89" s="112" t="s">
        <v>214</v>
      </c>
      <c r="L89" s="112" t="s">
        <v>214</v>
      </c>
    </row>
    <row r="90" spans="1:12" x14ac:dyDescent="0.25">
      <c r="A90" s="304" t="s">
        <v>60</v>
      </c>
      <c r="B90" s="304"/>
      <c r="C90" s="304"/>
      <c r="D90" s="304"/>
      <c r="E90" s="156" t="s">
        <v>61</v>
      </c>
      <c r="F90" s="125">
        <v>4837264.8</v>
      </c>
      <c r="G90" s="125">
        <f>F90/7.5345</f>
        <v>642015.36930121435</v>
      </c>
      <c r="H90" s="125">
        <v>8146515.9000000004</v>
      </c>
      <c r="I90" s="125">
        <f>H90/7.5345</f>
        <v>1081228.469042405</v>
      </c>
      <c r="J90" s="62">
        <v>1048724</v>
      </c>
      <c r="K90" s="62">
        <f>K45+K49+K55+K58+K79</f>
        <v>634750</v>
      </c>
      <c r="L90" s="62">
        <f>L45+L49+L55+L58+L79</f>
        <v>607823</v>
      </c>
    </row>
    <row r="91" spans="1:12" x14ac:dyDescent="0.25">
      <c r="A91" s="304" t="s">
        <v>62</v>
      </c>
      <c r="B91" s="304"/>
      <c r="C91" s="304"/>
      <c r="D91" s="304"/>
      <c r="E91" s="156" t="s">
        <v>63</v>
      </c>
      <c r="F91" s="125"/>
      <c r="G91" s="125">
        <f t="shared" ref="G91:G97" si="27">F91/7.5345</f>
        <v>0</v>
      </c>
      <c r="H91" s="125"/>
      <c r="I91" s="125">
        <f t="shared" ref="I91:I97" si="28">H91/7.5345</f>
        <v>0</v>
      </c>
      <c r="J91" s="63"/>
      <c r="K91" s="63"/>
      <c r="L91" s="63"/>
    </row>
    <row r="92" spans="1:12" x14ac:dyDescent="0.25">
      <c r="A92" s="304" t="s">
        <v>64</v>
      </c>
      <c r="B92" s="304"/>
      <c r="C92" s="304"/>
      <c r="D92" s="304"/>
      <c r="E92" s="156" t="s">
        <v>65</v>
      </c>
      <c r="F92" s="125"/>
      <c r="G92" s="125">
        <f t="shared" si="27"/>
        <v>0</v>
      </c>
      <c r="H92" s="125"/>
      <c r="I92" s="125">
        <f>H92/7.5345</f>
        <v>0</v>
      </c>
      <c r="J92" s="63"/>
      <c r="K92" s="62"/>
      <c r="L92" s="62"/>
    </row>
    <row r="93" spans="1:12" ht="26.25" x14ac:dyDescent="0.25">
      <c r="A93" s="304" t="s">
        <v>66</v>
      </c>
      <c r="B93" s="304"/>
      <c r="C93" s="304"/>
      <c r="D93" s="304"/>
      <c r="E93" s="156" t="s">
        <v>67</v>
      </c>
      <c r="F93" s="125">
        <v>398961.1</v>
      </c>
      <c r="G93" s="125">
        <f t="shared" si="27"/>
        <v>52951.237640188461</v>
      </c>
      <c r="H93" s="125">
        <v>530250</v>
      </c>
      <c r="I93" s="125">
        <f t="shared" si="28"/>
        <v>70376.269161855467</v>
      </c>
      <c r="J93" s="62">
        <v>69928</v>
      </c>
      <c r="K93" s="62">
        <f>K52</f>
        <v>72000</v>
      </c>
      <c r="L93" s="62">
        <f>L52</f>
        <v>70000</v>
      </c>
    </row>
    <row r="94" spans="1:12" x14ac:dyDescent="0.25">
      <c r="A94" s="304" t="s">
        <v>68</v>
      </c>
      <c r="B94" s="304"/>
      <c r="C94" s="304"/>
      <c r="D94" s="304"/>
      <c r="E94" s="156" t="s">
        <v>69</v>
      </c>
      <c r="F94" s="125">
        <v>2636089.35</v>
      </c>
      <c r="G94" s="125">
        <f t="shared" si="27"/>
        <v>349869.18176388612</v>
      </c>
      <c r="H94" s="125">
        <v>3668271.23</v>
      </c>
      <c r="I94" s="125">
        <f t="shared" si="28"/>
        <v>486863.25967217464</v>
      </c>
      <c r="J94" s="62">
        <v>490059</v>
      </c>
      <c r="K94" s="62">
        <f>K47</f>
        <v>420000</v>
      </c>
      <c r="L94" s="62">
        <f>L47</f>
        <v>457177</v>
      </c>
    </row>
    <row r="95" spans="1:12" x14ac:dyDescent="0.25">
      <c r="A95" s="304" t="s">
        <v>70</v>
      </c>
      <c r="B95" s="304"/>
      <c r="C95" s="304"/>
      <c r="D95" s="304"/>
      <c r="E95" s="156" t="s">
        <v>71</v>
      </c>
      <c r="F95" s="125">
        <v>148</v>
      </c>
      <c r="G95" s="125">
        <f t="shared" si="27"/>
        <v>19.642975645364654</v>
      </c>
      <c r="H95" s="125">
        <v>200</v>
      </c>
      <c r="I95" s="125">
        <f t="shared" si="28"/>
        <v>26.54456168292521</v>
      </c>
      <c r="J95" s="62">
        <v>27</v>
      </c>
      <c r="K95" s="62"/>
      <c r="L95" s="62"/>
    </row>
    <row r="96" spans="1:12" ht="51.75" x14ac:dyDescent="0.25">
      <c r="A96" s="304" t="s">
        <v>72</v>
      </c>
      <c r="B96" s="304"/>
      <c r="C96" s="304"/>
      <c r="D96" s="304"/>
      <c r="E96" s="156" t="s">
        <v>76</v>
      </c>
      <c r="F96" s="125"/>
      <c r="G96" s="125">
        <f t="shared" si="27"/>
        <v>0</v>
      </c>
      <c r="H96" s="125">
        <v>25000</v>
      </c>
      <c r="I96" s="125">
        <f t="shared" si="28"/>
        <v>3318.0702103656513</v>
      </c>
      <c r="J96" s="62">
        <v>6637</v>
      </c>
      <c r="K96" s="62">
        <f>K61</f>
        <v>5000</v>
      </c>
      <c r="L96" s="62">
        <f>L61</f>
        <v>4500</v>
      </c>
    </row>
    <row r="97" spans="1:12" x14ac:dyDescent="0.25">
      <c r="A97" s="304" t="s">
        <v>73</v>
      </c>
      <c r="B97" s="304"/>
      <c r="C97" s="304"/>
      <c r="D97" s="304"/>
      <c r="E97" s="156" t="s">
        <v>74</v>
      </c>
      <c r="F97" s="125"/>
      <c r="G97" s="125">
        <f t="shared" si="27"/>
        <v>0</v>
      </c>
      <c r="H97" s="125"/>
      <c r="I97" s="125">
        <f t="shared" si="28"/>
        <v>0</v>
      </c>
      <c r="J97" s="63"/>
      <c r="K97" s="63"/>
      <c r="L97" s="63"/>
    </row>
    <row r="98" spans="1:12" x14ac:dyDescent="0.25">
      <c r="A98" s="291"/>
      <c r="B98" s="291"/>
      <c r="C98" s="291"/>
      <c r="D98" s="291"/>
      <c r="E98" s="154" t="s">
        <v>77</v>
      </c>
      <c r="F98" s="135">
        <f>SUM(F90:F97)</f>
        <v>7872463.25</v>
      </c>
      <c r="G98" s="135">
        <f>SUM(G90:G97)</f>
        <v>1044855.4316809343</v>
      </c>
      <c r="H98" s="135">
        <f>SUM(H90:H97)</f>
        <v>12370237.130000001</v>
      </c>
      <c r="I98" s="135">
        <f>SUM(I90:I97)</f>
        <v>1641812.6126484838</v>
      </c>
      <c r="J98" s="62">
        <f>J90+J91+J92+J93+J94+J95+J96+J97</f>
        <v>1615375</v>
      </c>
      <c r="K98" s="62">
        <f t="shared" ref="K98:L98" si="29">K90+K91+K92+K93+K94+K95+K96+K97</f>
        <v>1131750</v>
      </c>
      <c r="L98" s="62">
        <f t="shared" si="29"/>
        <v>1139500</v>
      </c>
    </row>
    <row r="99" spans="1:12" x14ac:dyDescent="0.25">
      <c r="A99" s="51"/>
      <c r="B99" s="51"/>
      <c r="C99" s="51"/>
      <c r="D99" s="261"/>
      <c r="E99" s="92"/>
      <c r="F99" s="129"/>
      <c r="G99" s="129"/>
      <c r="H99" s="129"/>
      <c r="I99" s="129"/>
      <c r="J99" s="93"/>
      <c r="K99" s="93"/>
      <c r="L99" s="93"/>
    </row>
    <row r="100" spans="1:12" x14ac:dyDescent="0.25">
      <c r="A100" s="51"/>
      <c r="B100" s="51"/>
      <c r="C100" s="51"/>
      <c r="D100" s="261"/>
      <c r="E100" s="92"/>
      <c r="F100" s="129"/>
      <c r="G100" s="129"/>
      <c r="H100" s="129"/>
      <c r="I100" s="129"/>
      <c r="J100" s="93"/>
      <c r="K100" s="93"/>
      <c r="L100" s="93"/>
    </row>
    <row r="101" spans="1:12" x14ac:dyDescent="0.25">
      <c r="A101" s="319" t="s">
        <v>181</v>
      </c>
      <c r="B101" s="319"/>
      <c r="C101" s="319"/>
      <c r="D101" s="319"/>
      <c r="E101" s="319"/>
      <c r="F101" s="136"/>
      <c r="G101" s="136"/>
      <c r="H101" s="136"/>
      <c r="I101" s="136"/>
      <c r="J101" s="93"/>
      <c r="K101" s="93"/>
      <c r="L101" s="93"/>
    </row>
    <row r="102" spans="1:12" ht="15" customHeight="1" x14ac:dyDescent="0.25">
      <c r="B102" s="13"/>
      <c r="C102" s="13"/>
      <c r="D102" s="258"/>
      <c r="E102" s="14"/>
      <c r="F102" s="133"/>
      <c r="G102" s="133"/>
      <c r="H102" s="133"/>
      <c r="I102" s="133"/>
      <c r="J102" s="75"/>
      <c r="K102" s="75"/>
      <c r="L102" s="75"/>
    </row>
    <row r="103" spans="1:12" ht="15" customHeight="1" x14ac:dyDescent="0.25">
      <c r="A103" s="320"/>
      <c r="B103" s="322" t="s">
        <v>108</v>
      </c>
      <c r="C103" s="323"/>
      <c r="D103" s="323"/>
      <c r="E103" s="323"/>
      <c r="F103" s="323"/>
      <c r="G103" s="324"/>
      <c r="H103" s="334" t="s">
        <v>211</v>
      </c>
      <c r="I103" s="337" t="s">
        <v>212</v>
      </c>
      <c r="J103" s="301" t="s">
        <v>208</v>
      </c>
      <c r="K103" s="301" t="s">
        <v>209</v>
      </c>
      <c r="L103" s="301" t="s">
        <v>210</v>
      </c>
    </row>
    <row r="104" spans="1:12" ht="15" customHeight="1" x14ac:dyDescent="0.25">
      <c r="A104" s="321"/>
      <c r="B104" s="325"/>
      <c r="C104" s="326"/>
      <c r="D104" s="326"/>
      <c r="E104" s="326"/>
      <c r="F104" s="326"/>
      <c r="G104" s="327"/>
      <c r="H104" s="335"/>
      <c r="I104" s="338"/>
      <c r="J104" s="302"/>
      <c r="K104" s="302"/>
      <c r="L104" s="302"/>
    </row>
    <row r="105" spans="1:12" ht="15" customHeight="1" x14ac:dyDescent="0.25">
      <c r="A105" s="321"/>
      <c r="B105" s="325"/>
      <c r="C105" s="326"/>
      <c r="D105" s="326"/>
      <c r="E105" s="326"/>
      <c r="F105" s="326"/>
      <c r="G105" s="327"/>
      <c r="H105" s="335"/>
      <c r="I105" s="338"/>
      <c r="J105" s="302"/>
      <c r="K105" s="302"/>
      <c r="L105" s="302"/>
    </row>
    <row r="106" spans="1:12" ht="15" customHeight="1" x14ac:dyDescent="0.25">
      <c r="A106" s="321"/>
      <c r="B106" s="328"/>
      <c r="C106" s="329"/>
      <c r="D106" s="329"/>
      <c r="E106" s="329"/>
      <c r="F106" s="329"/>
      <c r="G106" s="330"/>
      <c r="H106" s="336"/>
      <c r="I106" s="339"/>
      <c r="J106" s="303"/>
      <c r="K106" s="303"/>
      <c r="L106" s="303"/>
    </row>
    <row r="107" spans="1:12" ht="15" customHeight="1" x14ac:dyDescent="0.25">
      <c r="A107" s="158">
        <v>1</v>
      </c>
      <c r="B107" s="316">
        <v>2</v>
      </c>
      <c r="C107" s="317"/>
      <c r="D107" s="317"/>
      <c r="E107" s="317"/>
      <c r="F107" s="317"/>
      <c r="G107" s="318"/>
      <c r="H107" s="106" t="s">
        <v>214</v>
      </c>
      <c r="I107" s="106" t="s">
        <v>214</v>
      </c>
      <c r="J107" s="106" t="s">
        <v>214</v>
      </c>
      <c r="K107" s="158" t="s">
        <v>214</v>
      </c>
      <c r="L107" s="158" t="s">
        <v>214</v>
      </c>
    </row>
    <row r="108" spans="1:12" ht="15" customHeight="1" x14ac:dyDescent="0.25">
      <c r="A108" s="104" t="s">
        <v>60</v>
      </c>
      <c r="B108" s="340" t="s">
        <v>109</v>
      </c>
      <c r="C108" s="341"/>
      <c r="D108" s="341"/>
      <c r="E108" s="341"/>
      <c r="F108" s="341"/>
      <c r="G108" s="342"/>
      <c r="H108" s="103">
        <f>H109+H110+H111+H112</f>
        <v>121326.38999999998</v>
      </c>
      <c r="I108" s="103">
        <f>I109+I110+I111+I112</f>
        <v>231806.10000000003</v>
      </c>
      <c r="J108" s="103">
        <f>J109+J110+J111+J112</f>
        <v>295009</v>
      </c>
      <c r="K108" s="103">
        <f>K109+K110+K111+K112</f>
        <v>226300</v>
      </c>
      <c r="L108" s="103">
        <f t="shared" ref="L108" si="30">L109+L110+L111+L112</f>
        <v>253100</v>
      </c>
    </row>
    <row r="109" spans="1:12" ht="15" customHeight="1" x14ac:dyDescent="0.25">
      <c r="A109" s="107" t="s">
        <v>110</v>
      </c>
      <c r="B109" s="343" t="s">
        <v>111</v>
      </c>
      <c r="C109" s="344"/>
      <c r="D109" s="344"/>
      <c r="E109" s="344"/>
      <c r="F109" s="344"/>
      <c r="G109" s="345"/>
      <c r="H109" s="137">
        <v>34352.49</v>
      </c>
      <c r="I109" s="137">
        <v>25028.07</v>
      </c>
      <c r="J109" s="108">
        <v>26713</v>
      </c>
      <c r="K109" s="108">
        <v>27700</v>
      </c>
      <c r="L109" s="108">
        <v>27200</v>
      </c>
    </row>
    <row r="110" spans="1:12" ht="15" customHeight="1" x14ac:dyDescent="0.25">
      <c r="A110" s="107" t="s">
        <v>112</v>
      </c>
      <c r="B110" s="343" t="s">
        <v>113</v>
      </c>
      <c r="C110" s="344"/>
      <c r="D110" s="344"/>
      <c r="E110" s="344"/>
      <c r="F110" s="344"/>
      <c r="G110" s="345"/>
      <c r="H110" s="137">
        <v>86973.9</v>
      </c>
      <c r="I110" s="137">
        <v>149790.70000000001</v>
      </c>
      <c r="J110" s="108">
        <v>228441</v>
      </c>
      <c r="K110" s="108">
        <v>189200</v>
      </c>
      <c r="L110" s="108">
        <v>215700</v>
      </c>
    </row>
    <row r="111" spans="1:12" ht="15" customHeight="1" x14ac:dyDescent="0.25">
      <c r="A111" s="107" t="s">
        <v>202</v>
      </c>
      <c r="B111" s="343" t="s">
        <v>204</v>
      </c>
      <c r="C111" s="344"/>
      <c r="D111" s="344"/>
      <c r="E111" s="344"/>
      <c r="F111" s="344"/>
      <c r="G111" s="345"/>
      <c r="H111" s="137"/>
      <c r="I111" s="137">
        <v>14516.03</v>
      </c>
      <c r="J111" s="108">
        <v>9328</v>
      </c>
      <c r="K111" s="108">
        <v>9400</v>
      </c>
      <c r="L111" s="108">
        <v>10200</v>
      </c>
    </row>
    <row r="112" spans="1:12" ht="15" customHeight="1" x14ac:dyDescent="0.25">
      <c r="A112" s="107" t="s">
        <v>203</v>
      </c>
      <c r="B112" s="343" t="s">
        <v>205</v>
      </c>
      <c r="C112" s="344"/>
      <c r="D112" s="344"/>
      <c r="E112" s="344"/>
      <c r="F112" s="344"/>
      <c r="G112" s="345"/>
      <c r="H112" s="137"/>
      <c r="I112" s="137">
        <v>42471.3</v>
      </c>
      <c r="J112" s="108">
        <v>30527</v>
      </c>
      <c r="K112" s="108">
        <v>0</v>
      </c>
      <c r="L112" s="108">
        <v>0</v>
      </c>
    </row>
    <row r="113" spans="1:12" ht="15" customHeight="1" x14ac:dyDescent="0.25">
      <c r="A113" s="104" t="s">
        <v>62</v>
      </c>
      <c r="B113" s="331" t="s">
        <v>114</v>
      </c>
      <c r="C113" s="332"/>
      <c r="D113" s="332"/>
      <c r="E113" s="332"/>
      <c r="F113" s="332"/>
      <c r="G113" s="333"/>
      <c r="H113" s="138"/>
      <c r="I113" s="138"/>
      <c r="J113" s="105"/>
      <c r="K113" s="103"/>
      <c r="L113" s="103"/>
    </row>
    <row r="114" spans="1:12" ht="15" customHeight="1" x14ac:dyDescent="0.25">
      <c r="A114" s="104" t="s">
        <v>64</v>
      </c>
      <c r="B114" s="331" t="s">
        <v>115</v>
      </c>
      <c r="C114" s="332"/>
      <c r="D114" s="332"/>
      <c r="E114" s="332"/>
      <c r="F114" s="332"/>
      <c r="G114" s="333"/>
      <c r="H114" s="138">
        <f>H115+H116</f>
        <v>16272.34</v>
      </c>
      <c r="I114" s="138">
        <f>I115+I116</f>
        <v>85539.85</v>
      </c>
      <c r="J114" s="103">
        <f>J115+J116</f>
        <v>21835</v>
      </c>
      <c r="K114" s="103">
        <f>K115+K116</f>
        <v>18900</v>
      </c>
      <c r="L114" s="103">
        <f t="shared" ref="L114" si="31">L115+L116</f>
        <v>20100</v>
      </c>
    </row>
    <row r="115" spans="1:12" ht="15" customHeight="1" x14ac:dyDescent="0.25">
      <c r="A115" s="107" t="s">
        <v>116</v>
      </c>
      <c r="B115" s="349" t="s">
        <v>117</v>
      </c>
      <c r="C115" s="350"/>
      <c r="D115" s="350"/>
      <c r="E115" s="350"/>
      <c r="F115" s="350"/>
      <c r="G115" s="351"/>
      <c r="H115" s="139">
        <v>16272.34</v>
      </c>
      <c r="I115" s="139">
        <v>80960.91</v>
      </c>
      <c r="J115" s="108">
        <v>17388</v>
      </c>
      <c r="K115" s="108">
        <v>15600</v>
      </c>
      <c r="L115" s="108">
        <v>18000</v>
      </c>
    </row>
    <row r="116" spans="1:12" ht="15" customHeight="1" x14ac:dyDescent="0.25">
      <c r="A116" s="107" t="s">
        <v>182</v>
      </c>
      <c r="B116" s="349" t="s">
        <v>192</v>
      </c>
      <c r="C116" s="350"/>
      <c r="D116" s="350"/>
      <c r="E116" s="350"/>
      <c r="F116" s="350"/>
      <c r="G116" s="351"/>
      <c r="H116" s="139"/>
      <c r="I116" s="139">
        <v>4578.9399999999996</v>
      </c>
      <c r="J116" s="108">
        <v>4447</v>
      </c>
      <c r="K116" s="108">
        <v>3300</v>
      </c>
      <c r="L116" s="108">
        <v>2100</v>
      </c>
    </row>
    <row r="117" spans="1:12" ht="15" customHeight="1" x14ac:dyDescent="0.25">
      <c r="A117" s="104" t="s">
        <v>66</v>
      </c>
      <c r="B117" s="331" t="s">
        <v>118</v>
      </c>
      <c r="C117" s="332"/>
      <c r="D117" s="332"/>
      <c r="E117" s="332"/>
      <c r="F117" s="332"/>
      <c r="G117" s="333"/>
      <c r="H117" s="138">
        <f>H118+H119+H120+H121</f>
        <v>213426.19</v>
      </c>
      <c r="I117" s="138">
        <f>I118+I119+I120+I121</f>
        <v>662766.62</v>
      </c>
      <c r="J117" s="103">
        <f>J118+J120</f>
        <v>607609</v>
      </c>
      <c r="K117" s="103">
        <f>K118+K120</f>
        <v>381550</v>
      </c>
      <c r="L117" s="103">
        <f t="shared" ref="L117" si="32">L118+L120</f>
        <v>429900</v>
      </c>
    </row>
    <row r="118" spans="1:12" ht="15" customHeight="1" x14ac:dyDescent="0.25">
      <c r="A118" s="107" t="s">
        <v>119</v>
      </c>
      <c r="B118" s="349" t="s">
        <v>120</v>
      </c>
      <c r="C118" s="350"/>
      <c r="D118" s="350"/>
      <c r="E118" s="350"/>
      <c r="F118" s="350"/>
      <c r="G118" s="351"/>
      <c r="H118" s="139">
        <v>15459.38</v>
      </c>
      <c r="I118" s="139">
        <v>41807.68</v>
      </c>
      <c r="J118" s="108">
        <v>45659</v>
      </c>
      <c r="K118" s="108">
        <v>30850</v>
      </c>
      <c r="L118" s="108">
        <v>34200</v>
      </c>
    </row>
    <row r="119" spans="1:12" ht="15" customHeight="1" x14ac:dyDescent="0.25">
      <c r="A119" s="107" t="s">
        <v>223</v>
      </c>
      <c r="B119" s="349" t="s">
        <v>224</v>
      </c>
      <c r="C119" s="350"/>
      <c r="D119" s="350"/>
      <c r="E119" s="350"/>
      <c r="F119" s="350"/>
      <c r="G119" s="351"/>
      <c r="H119" s="139">
        <v>39430.78</v>
      </c>
      <c r="I119" s="139"/>
      <c r="J119" s="108"/>
      <c r="K119" s="108"/>
      <c r="L119" s="108"/>
    </row>
    <row r="120" spans="1:12" ht="15" customHeight="1" x14ac:dyDescent="0.25">
      <c r="A120" s="107" t="s">
        <v>183</v>
      </c>
      <c r="B120" s="349" t="s">
        <v>193</v>
      </c>
      <c r="C120" s="350"/>
      <c r="D120" s="350"/>
      <c r="E120" s="350"/>
      <c r="F120" s="350"/>
      <c r="G120" s="351"/>
      <c r="H120" s="139">
        <v>157474.25</v>
      </c>
      <c r="I120" s="139">
        <v>620958.93999999994</v>
      </c>
      <c r="J120" s="108">
        <v>561950</v>
      </c>
      <c r="K120" s="108">
        <v>350700</v>
      </c>
      <c r="L120" s="108">
        <v>395700</v>
      </c>
    </row>
    <row r="121" spans="1:12" ht="15" customHeight="1" x14ac:dyDescent="0.25">
      <c r="A121" s="107" t="s">
        <v>225</v>
      </c>
      <c r="B121" s="349" t="s">
        <v>226</v>
      </c>
      <c r="C121" s="350"/>
      <c r="D121" s="350"/>
      <c r="E121" s="350"/>
      <c r="F121" s="350"/>
      <c r="G121" s="351"/>
      <c r="H121" s="139">
        <v>1061.78</v>
      </c>
      <c r="I121" s="139"/>
      <c r="J121" s="108"/>
      <c r="K121" s="108"/>
      <c r="L121" s="108"/>
    </row>
    <row r="122" spans="1:12" ht="15" customHeight="1" x14ac:dyDescent="0.25">
      <c r="A122" s="104" t="s">
        <v>68</v>
      </c>
      <c r="B122" s="331" t="s">
        <v>121</v>
      </c>
      <c r="C122" s="332"/>
      <c r="D122" s="332"/>
      <c r="E122" s="332"/>
      <c r="F122" s="332"/>
      <c r="G122" s="333"/>
      <c r="H122" s="138">
        <f>H123</f>
        <v>42448.57</v>
      </c>
      <c r="I122" s="138">
        <f>I123</f>
        <v>70210.37</v>
      </c>
      <c r="J122" s="103">
        <f>J123</f>
        <v>33447</v>
      </c>
      <c r="K122" s="103">
        <f>K123</f>
        <v>35500</v>
      </c>
      <c r="L122" s="103">
        <f>L123</f>
        <v>36000</v>
      </c>
    </row>
    <row r="123" spans="1:12" ht="15" customHeight="1" x14ac:dyDescent="0.25">
      <c r="A123" s="99" t="s">
        <v>186</v>
      </c>
      <c r="B123" s="346" t="s">
        <v>194</v>
      </c>
      <c r="C123" s="347"/>
      <c r="D123" s="347"/>
      <c r="E123" s="347"/>
      <c r="F123" s="347"/>
      <c r="G123" s="348"/>
      <c r="H123" s="140">
        <v>42448.57</v>
      </c>
      <c r="I123" s="140">
        <v>70210.37</v>
      </c>
      <c r="J123" s="101">
        <v>33447</v>
      </c>
      <c r="K123" s="101">
        <v>35500</v>
      </c>
      <c r="L123" s="101">
        <v>36000</v>
      </c>
    </row>
    <row r="124" spans="1:12" ht="15" customHeight="1" x14ac:dyDescent="0.25">
      <c r="A124" s="104" t="s">
        <v>70</v>
      </c>
      <c r="B124" s="331" t="s">
        <v>122</v>
      </c>
      <c r="C124" s="332"/>
      <c r="D124" s="332"/>
      <c r="E124" s="332"/>
      <c r="F124" s="332"/>
      <c r="G124" s="333"/>
      <c r="H124" s="138">
        <f>H125+H126+H127+H128+H129</f>
        <v>45565.34</v>
      </c>
      <c r="I124" s="138">
        <f>I125+I126+I127+I128+I129</f>
        <v>266621</v>
      </c>
      <c r="J124" s="103">
        <f>J126+J128+J129</f>
        <v>147856</v>
      </c>
      <c r="K124" s="103">
        <f>K126+K128+K129</f>
        <v>97000</v>
      </c>
      <c r="L124" s="103">
        <f t="shared" ref="L124" si="33">L126+L128+L129</f>
        <v>81000</v>
      </c>
    </row>
    <row r="125" spans="1:12" s="56" customFormat="1" ht="15" customHeight="1" x14ac:dyDescent="0.25">
      <c r="A125" s="99" t="s">
        <v>227</v>
      </c>
      <c r="B125" s="346" t="s">
        <v>228</v>
      </c>
      <c r="C125" s="347"/>
      <c r="D125" s="347"/>
      <c r="E125" s="347"/>
      <c r="F125" s="347"/>
      <c r="G125" s="348"/>
      <c r="H125" s="140">
        <v>18496.259999999998</v>
      </c>
      <c r="I125" s="140"/>
      <c r="J125" s="101"/>
      <c r="K125" s="101"/>
      <c r="L125" s="101"/>
    </row>
    <row r="126" spans="1:12" ht="15" customHeight="1" x14ac:dyDescent="0.25">
      <c r="A126" s="107" t="s">
        <v>123</v>
      </c>
      <c r="B126" s="349" t="s">
        <v>124</v>
      </c>
      <c r="C126" s="350"/>
      <c r="D126" s="350"/>
      <c r="E126" s="350"/>
      <c r="F126" s="350"/>
      <c r="G126" s="351"/>
      <c r="H126" s="139">
        <v>2962.37</v>
      </c>
      <c r="I126" s="139">
        <v>219788.97</v>
      </c>
      <c r="J126" s="108">
        <v>45127</v>
      </c>
      <c r="K126" s="108">
        <v>21000</v>
      </c>
      <c r="L126" s="108">
        <v>13000</v>
      </c>
    </row>
    <row r="127" spans="1:12" ht="15" customHeight="1" x14ac:dyDescent="0.25">
      <c r="A127" s="107" t="s">
        <v>229</v>
      </c>
      <c r="B127" s="349" t="s">
        <v>230</v>
      </c>
      <c r="C127" s="350"/>
      <c r="D127" s="350"/>
      <c r="E127" s="350"/>
      <c r="F127" s="350"/>
      <c r="G127" s="351"/>
      <c r="H127" s="139">
        <v>765.64</v>
      </c>
      <c r="I127" s="139"/>
      <c r="J127" s="108"/>
      <c r="K127" s="108"/>
      <c r="L127" s="108"/>
    </row>
    <row r="128" spans="1:12" ht="15" customHeight="1" x14ac:dyDescent="0.25">
      <c r="A128" s="107" t="s">
        <v>185</v>
      </c>
      <c r="B128" s="349" t="s">
        <v>195</v>
      </c>
      <c r="C128" s="350"/>
      <c r="D128" s="350"/>
      <c r="E128" s="350"/>
      <c r="F128" s="350"/>
      <c r="G128" s="351"/>
      <c r="H128" s="139">
        <v>15158.8</v>
      </c>
      <c r="I128" s="139">
        <v>19112.080000000002</v>
      </c>
      <c r="J128" s="108">
        <v>26014</v>
      </c>
      <c r="K128" s="108">
        <v>25000</v>
      </c>
      <c r="L128" s="108">
        <v>20000</v>
      </c>
    </row>
    <row r="129" spans="1:12" ht="15" customHeight="1" x14ac:dyDescent="0.25">
      <c r="A129" s="107" t="s">
        <v>184</v>
      </c>
      <c r="B129" s="349" t="s">
        <v>196</v>
      </c>
      <c r="C129" s="350"/>
      <c r="D129" s="350"/>
      <c r="E129" s="350"/>
      <c r="F129" s="350"/>
      <c r="G129" s="351"/>
      <c r="H129" s="139">
        <v>8182.27</v>
      </c>
      <c r="I129" s="139">
        <v>27719.95</v>
      </c>
      <c r="J129" s="108">
        <v>76715</v>
      </c>
      <c r="K129" s="108">
        <v>51000</v>
      </c>
      <c r="L129" s="108">
        <v>48000</v>
      </c>
    </row>
    <row r="130" spans="1:12" ht="15" customHeight="1" x14ac:dyDescent="0.25">
      <c r="A130" s="104" t="s">
        <v>72</v>
      </c>
      <c r="B130" s="331" t="s">
        <v>125</v>
      </c>
      <c r="C130" s="332"/>
      <c r="D130" s="332"/>
      <c r="E130" s="332"/>
      <c r="F130" s="332"/>
      <c r="G130" s="333"/>
      <c r="H130" s="138"/>
      <c r="I130" s="138"/>
      <c r="J130" s="105"/>
      <c r="K130" s="103"/>
      <c r="L130" s="103"/>
    </row>
    <row r="131" spans="1:12" ht="15" customHeight="1" x14ac:dyDescent="0.25">
      <c r="A131" s="102" t="s">
        <v>73</v>
      </c>
      <c r="B131" s="331" t="s">
        <v>126</v>
      </c>
      <c r="C131" s="332"/>
      <c r="D131" s="332"/>
      <c r="E131" s="332"/>
      <c r="F131" s="332"/>
      <c r="G131" s="333"/>
      <c r="H131" s="138">
        <f>H132+H133+H134</f>
        <v>41014.67</v>
      </c>
      <c r="I131" s="138">
        <f>I132+I133+I134</f>
        <v>108832.7</v>
      </c>
      <c r="J131" s="103">
        <f>J132+J133+J134</f>
        <v>246867</v>
      </c>
      <c r="K131" s="103">
        <f>K132+K133+K134</f>
        <v>104000</v>
      </c>
      <c r="L131" s="103">
        <f t="shared" ref="L131" si="34">L132+L133+L134</f>
        <v>57000</v>
      </c>
    </row>
    <row r="132" spans="1:12" ht="15" customHeight="1" x14ac:dyDescent="0.25">
      <c r="A132" s="109" t="s">
        <v>127</v>
      </c>
      <c r="B132" s="349" t="s">
        <v>128</v>
      </c>
      <c r="C132" s="350"/>
      <c r="D132" s="350"/>
      <c r="E132" s="350"/>
      <c r="F132" s="350"/>
      <c r="G132" s="351"/>
      <c r="H132" s="139">
        <v>31060.46</v>
      </c>
      <c r="I132" s="139">
        <v>89322.45</v>
      </c>
      <c r="J132" s="108">
        <v>226957</v>
      </c>
      <c r="K132" s="108">
        <v>82000</v>
      </c>
      <c r="L132" s="108">
        <v>33000</v>
      </c>
    </row>
    <row r="133" spans="1:12" ht="15" customHeight="1" x14ac:dyDescent="0.25">
      <c r="A133" s="109" t="s">
        <v>129</v>
      </c>
      <c r="B133" s="349" t="s">
        <v>130</v>
      </c>
      <c r="C133" s="350"/>
      <c r="D133" s="350"/>
      <c r="E133" s="350"/>
      <c r="F133" s="350"/>
      <c r="G133" s="351"/>
      <c r="H133" s="139">
        <v>2389.0100000000002</v>
      </c>
      <c r="I133" s="139">
        <v>13803.17</v>
      </c>
      <c r="J133" s="108">
        <v>18184</v>
      </c>
      <c r="K133" s="108">
        <v>20000</v>
      </c>
      <c r="L133" s="108">
        <v>22000</v>
      </c>
    </row>
    <row r="134" spans="1:12" ht="15" customHeight="1" x14ac:dyDescent="0.25">
      <c r="A134" s="109" t="s">
        <v>131</v>
      </c>
      <c r="B134" s="349" t="s">
        <v>132</v>
      </c>
      <c r="C134" s="350"/>
      <c r="D134" s="350"/>
      <c r="E134" s="350"/>
      <c r="F134" s="350"/>
      <c r="G134" s="351"/>
      <c r="H134" s="139">
        <v>7565.2</v>
      </c>
      <c r="I134" s="139">
        <v>5707.08</v>
      </c>
      <c r="J134" s="108">
        <v>1726</v>
      </c>
      <c r="K134" s="108">
        <v>2000</v>
      </c>
      <c r="L134" s="108">
        <v>2000</v>
      </c>
    </row>
    <row r="135" spans="1:12" ht="15" customHeight="1" x14ac:dyDescent="0.25">
      <c r="A135" s="102" t="s">
        <v>133</v>
      </c>
      <c r="B135" s="331" t="s">
        <v>134</v>
      </c>
      <c r="C135" s="332"/>
      <c r="D135" s="332"/>
      <c r="E135" s="332"/>
      <c r="F135" s="332"/>
      <c r="G135" s="333"/>
      <c r="H135" s="138">
        <f>H136+H139</f>
        <v>177816.38</v>
      </c>
      <c r="I135" s="138">
        <f>I136+I139</f>
        <v>167768.66</v>
      </c>
      <c r="J135" s="103">
        <f>J136+J139</f>
        <v>187654</v>
      </c>
      <c r="K135" s="103">
        <f>K136+K139</f>
        <v>191500</v>
      </c>
      <c r="L135" s="103">
        <f t="shared" ref="L135" si="35">L136+L139</f>
        <v>190400</v>
      </c>
    </row>
    <row r="136" spans="1:12" ht="15" customHeight="1" x14ac:dyDescent="0.25">
      <c r="A136" s="89" t="s">
        <v>135</v>
      </c>
      <c r="B136" s="352" t="s">
        <v>136</v>
      </c>
      <c r="C136" s="353"/>
      <c r="D136" s="353"/>
      <c r="E136" s="353"/>
      <c r="F136" s="353"/>
      <c r="G136" s="354"/>
      <c r="H136" s="141">
        <v>170702.44</v>
      </c>
      <c r="I136" s="141">
        <f>I137+I138</f>
        <v>159141.68</v>
      </c>
      <c r="J136" s="88">
        <f>J137+J138</f>
        <v>173717</v>
      </c>
      <c r="K136" s="88">
        <f>K137+K138</f>
        <v>177500</v>
      </c>
      <c r="L136" s="88">
        <f t="shared" ref="L136" si="36">L137+L138</f>
        <v>176400</v>
      </c>
    </row>
    <row r="137" spans="1:12" ht="15" customHeight="1" x14ac:dyDescent="0.25">
      <c r="A137" s="109" t="s">
        <v>187</v>
      </c>
      <c r="B137" s="349" t="s">
        <v>197</v>
      </c>
      <c r="C137" s="350"/>
      <c r="D137" s="350"/>
      <c r="E137" s="350"/>
      <c r="F137" s="350"/>
      <c r="G137" s="351"/>
      <c r="H137" s="139"/>
      <c r="I137" s="139">
        <v>134986.13</v>
      </c>
      <c r="J137" s="108">
        <v>143190</v>
      </c>
      <c r="K137" s="108">
        <v>147000</v>
      </c>
      <c r="L137" s="108">
        <v>150900</v>
      </c>
    </row>
    <row r="138" spans="1:12" ht="15" customHeight="1" x14ac:dyDescent="0.25">
      <c r="A138" s="109" t="s">
        <v>188</v>
      </c>
      <c r="B138" s="349" t="s">
        <v>198</v>
      </c>
      <c r="C138" s="350"/>
      <c r="D138" s="350"/>
      <c r="E138" s="350"/>
      <c r="F138" s="350"/>
      <c r="G138" s="351"/>
      <c r="H138" s="139"/>
      <c r="I138" s="139">
        <v>24155.55</v>
      </c>
      <c r="J138" s="108">
        <v>30527</v>
      </c>
      <c r="K138" s="108">
        <v>30500</v>
      </c>
      <c r="L138" s="108">
        <v>25500</v>
      </c>
    </row>
    <row r="139" spans="1:12" ht="15" customHeight="1" x14ac:dyDescent="0.25">
      <c r="A139" s="110" t="s">
        <v>137</v>
      </c>
      <c r="B139" s="355" t="s">
        <v>138</v>
      </c>
      <c r="C139" s="356"/>
      <c r="D139" s="356"/>
      <c r="E139" s="356"/>
      <c r="F139" s="356"/>
      <c r="G139" s="357"/>
      <c r="H139" s="142">
        <v>7113.94</v>
      </c>
      <c r="I139" s="142">
        <v>8626.98</v>
      </c>
      <c r="J139" s="111">
        <v>13937</v>
      </c>
      <c r="K139" s="111">
        <v>14000</v>
      </c>
      <c r="L139" s="111">
        <v>14000</v>
      </c>
    </row>
    <row r="140" spans="1:12" ht="15" customHeight="1" x14ac:dyDescent="0.25">
      <c r="A140" s="102" t="s">
        <v>139</v>
      </c>
      <c r="B140" s="331" t="s">
        <v>140</v>
      </c>
      <c r="C140" s="332"/>
      <c r="D140" s="332"/>
      <c r="E140" s="332"/>
      <c r="F140" s="332"/>
      <c r="G140" s="333"/>
      <c r="H140" s="138">
        <f>H141+H142</f>
        <v>25316.14</v>
      </c>
      <c r="I140" s="138">
        <f>I141+I142+I143+I144</f>
        <v>48267.31</v>
      </c>
      <c r="J140" s="103">
        <f>J141+J142+J143+J144</f>
        <v>75098</v>
      </c>
      <c r="K140" s="103">
        <f t="shared" ref="K140:L140" si="37">K141+K142+K143+K144</f>
        <v>77000</v>
      </c>
      <c r="L140" s="103">
        <f t="shared" si="37"/>
        <v>72000</v>
      </c>
    </row>
    <row r="141" spans="1:12" ht="15" customHeight="1" x14ac:dyDescent="0.25">
      <c r="A141" s="100" t="s">
        <v>189</v>
      </c>
      <c r="B141" s="346" t="s">
        <v>199</v>
      </c>
      <c r="C141" s="347"/>
      <c r="D141" s="347"/>
      <c r="E141" s="347"/>
      <c r="F141" s="347"/>
      <c r="G141" s="348"/>
      <c r="H141" s="140">
        <v>17220.47</v>
      </c>
      <c r="I141" s="140">
        <v>26421.13</v>
      </c>
      <c r="J141" s="101">
        <v>39712</v>
      </c>
      <c r="K141" s="101">
        <v>41000</v>
      </c>
      <c r="L141" s="101">
        <v>39000</v>
      </c>
    </row>
    <row r="142" spans="1:12" ht="15" customHeight="1" x14ac:dyDescent="0.25">
      <c r="A142" s="100" t="s">
        <v>190</v>
      </c>
      <c r="B142" s="346" t="s">
        <v>200</v>
      </c>
      <c r="C142" s="347"/>
      <c r="D142" s="347"/>
      <c r="E142" s="347"/>
      <c r="F142" s="347"/>
      <c r="G142" s="348"/>
      <c r="H142" s="140">
        <v>8095.67</v>
      </c>
      <c r="I142" s="140">
        <v>4512.58</v>
      </c>
      <c r="J142" s="101">
        <v>4645</v>
      </c>
      <c r="K142" s="101">
        <v>4500</v>
      </c>
      <c r="L142" s="101">
        <v>4500</v>
      </c>
    </row>
    <row r="143" spans="1:12" ht="15" customHeight="1" x14ac:dyDescent="0.25">
      <c r="A143" s="100" t="s">
        <v>191</v>
      </c>
      <c r="B143" s="346" t="s">
        <v>201</v>
      </c>
      <c r="C143" s="347"/>
      <c r="D143" s="347"/>
      <c r="E143" s="347"/>
      <c r="F143" s="347"/>
      <c r="G143" s="348"/>
      <c r="H143" s="140"/>
      <c r="I143" s="140">
        <v>15926.74</v>
      </c>
      <c r="J143" s="101">
        <v>29200</v>
      </c>
      <c r="K143" s="101">
        <v>30000</v>
      </c>
      <c r="L143" s="101">
        <v>27000</v>
      </c>
    </row>
    <row r="144" spans="1:12" ht="15" customHeight="1" x14ac:dyDescent="0.25">
      <c r="A144" s="109" t="s">
        <v>141</v>
      </c>
      <c r="B144" s="349" t="s">
        <v>142</v>
      </c>
      <c r="C144" s="350"/>
      <c r="D144" s="350"/>
      <c r="E144" s="350"/>
      <c r="F144" s="350"/>
      <c r="G144" s="351"/>
      <c r="H144" s="139"/>
      <c r="I144" s="139">
        <v>1406.86</v>
      </c>
      <c r="J144" s="108">
        <v>1541</v>
      </c>
      <c r="K144" s="108">
        <v>1500</v>
      </c>
      <c r="L144" s="108">
        <v>1500</v>
      </c>
    </row>
    <row r="145" spans="1:12" ht="15" customHeight="1" x14ac:dyDescent="0.25">
      <c r="A145" s="102"/>
      <c r="B145" s="331" t="s">
        <v>143</v>
      </c>
      <c r="C145" s="332"/>
      <c r="D145" s="332"/>
      <c r="E145" s="332"/>
      <c r="F145" s="332"/>
      <c r="G145" s="333"/>
      <c r="H145" s="138">
        <f>H108+H114+H117+H122+H124+H130+H131+H135+H140</f>
        <v>683186.0199999999</v>
      </c>
      <c r="I145" s="138">
        <f>I108+I113+I114+I117+I122+I124+I130+I131+I135+I140</f>
        <v>1641812.6099999999</v>
      </c>
      <c r="J145" s="103">
        <f>J108+J113+J114+J117+J122+J124+J130+J131+J135+J140</f>
        <v>1615375</v>
      </c>
      <c r="K145" s="103">
        <f t="shared" ref="K145:L145" si="38">K108+K113+K114+K117+K122+K124+K130+K131+K135+K140</f>
        <v>1131750</v>
      </c>
      <c r="L145" s="103">
        <f t="shared" si="38"/>
        <v>1139500</v>
      </c>
    </row>
    <row r="146" spans="1:12" ht="15" customHeight="1" x14ac:dyDescent="0.25">
      <c r="B146" s="13"/>
      <c r="C146" s="13"/>
      <c r="D146" s="258"/>
      <c r="E146" s="14"/>
      <c r="F146" s="133"/>
      <c r="G146" s="133"/>
      <c r="H146" s="133"/>
      <c r="I146" s="133"/>
      <c r="J146" s="75"/>
      <c r="K146" s="75"/>
      <c r="L146" s="75"/>
    </row>
    <row r="147" spans="1:12" x14ac:dyDescent="0.25">
      <c r="B147"/>
      <c r="C147"/>
      <c r="D147" s="252"/>
      <c r="E147"/>
      <c r="F147" s="114"/>
      <c r="G147" s="114"/>
      <c r="H147" s="114"/>
      <c r="I147" s="114"/>
      <c r="J147"/>
      <c r="K147"/>
      <c r="L147"/>
    </row>
    <row r="148" spans="1:12" x14ac:dyDescent="0.25">
      <c r="B148"/>
      <c r="C148"/>
      <c r="D148" s="252"/>
      <c r="E148"/>
      <c r="F148" s="114"/>
      <c r="G148" s="114"/>
      <c r="H148" s="114"/>
      <c r="I148" s="114"/>
      <c r="J148"/>
      <c r="K148"/>
      <c r="L148"/>
    </row>
    <row r="149" spans="1:12" x14ac:dyDescent="0.25">
      <c r="B149"/>
      <c r="C149"/>
      <c r="D149" s="252"/>
      <c r="E149"/>
      <c r="F149" s="114"/>
      <c r="G149" s="114"/>
      <c r="H149" s="114"/>
      <c r="I149" s="114"/>
      <c r="J149"/>
      <c r="K149"/>
      <c r="L149"/>
    </row>
    <row r="150" spans="1:12" x14ac:dyDescent="0.25">
      <c r="B150"/>
      <c r="C150"/>
      <c r="D150" s="252"/>
      <c r="E150"/>
      <c r="F150" s="114"/>
      <c r="G150" s="114"/>
      <c r="H150" s="114"/>
      <c r="I150" s="114"/>
      <c r="J150"/>
      <c r="K150"/>
      <c r="L150"/>
    </row>
    <row r="151" spans="1:12" x14ac:dyDescent="0.25">
      <c r="B151"/>
      <c r="C151"/>
      <c r="D151" s="252"/>
      <c r="E151"/>
      <c r="F151" s="114"/>
      <c r="G151" s="114"/>
      <c r="H151" s="114"/>
      <c r="I151" s="114"/>
      <c r="J151"/>
      <c r="K151"/>
      <c r="L151"/>
    </row>
    <row r="152" spans="1:12" x14ac:dyDescent="0.25">
      <c r="B152"/>
      <c r="C152"/>
      <c r="D152" s="252"/>
      <c r="E152"/>
      <c r="F152" s="114"/>
      <c r="G152" s="114"/>
      <c r="H152" s="114"/>
      <c r="I152" s="114"/>
      <c r="J152"/>
      <c r="K152"/>
      <c r="L152"/>
    </row>
    <row r="153" spans="1:12" x14ac:dyDescent="0.25">
      <c r="B153"/>
      <c r="C153"/>
      <c r="D153" s="252"/>
      <c r="E153"/>
      <c r="F153" s="114"/>
      <c r="G153" s="114"/>
      <c r="H153" s="114"/>
      <c r="I153" s="114"/>
      <c r="J153"/>
      <c r="K153"/>
      <c r="L153"/>
    </row>
    <row r="154" spans="1:12" x14ac:dyDescent="0.25">
      <c r="B154"/>
      <c r="C154"/>
      <c r="D154" s="252"/>
      <c r="E154"/>
      <c r="F154" s="114"/>
      <c r="G154" s="114"/>
      <c r="H154" s="114"/>
      <c r="I154" s="114"/>
      <c r="J154"/>
      <c r="K154"/>
      <c r="L154"/>
    </row>
    <row r="155" spans="1:12" x14ac:dyDescent="0.25">
      <c r="B155"/>
      <c r="C155"/>
      <c r="D155" s="252"/>
      <c r="E155"/>
      <c r="F155" s="114"/>
      <c r="G155" s="114"/>
      <c r="H155" s="114"/>
      <c r="I155" s="114"/>
      <c r="J155"/>
      <c r="K155"/>
      <c r="L155"/>
    </row>
    <row r="156" spans="1:12" x14ac:dyDescent="0.25">
      <c r="B156"/>
      <c r="C156"/>
      <c r="D156" s="252"/>
      <c r="E156"/>
      <c r="F156" s="114"/>
      <c r="G156" s="114"/>
      <c r="H156" s="114"/>
      <c r="I156" s="114"/>
      <c r="J156"/>
      <c r="K156"/>
      <c r="L156"/>
    </row>
    <row r="157" spans="1:12" x14ac:dyDescent="0.25">
      <c r="B157"/>
      <c r="C157"/>
      <c r="D157" s="252"/>
      <c r="E157"/>
      <c r="F157" s="114"/>
      <c r="G157" s="114"/>
      <c r="H157" s="114"/>
      <c r="I157" s="114"/>
      <c r="J157"/>
      <c r="K157"/>
      <c r="L157"/>
    </row>
    <row r="158" spans="1:12" x14ac:dyDescent="0.25">
      <c r="B158"/>
      <c r="C158"/>
      <c r="D158" s="252"/>
      <c r="E158"/>
      <c r="F158" s="114"/>
      <c r="G158" s="114"/>
      <c r="H158" s="114"/>
      <c r="I158" s="114"/>
      <c r="J158"/>
      <c r="K158"/>
      <c r="L158"/>
    </row>
    <row r="159" spans="1:12" x14ac:dyDescent="0.25">
      <c r="B159"/>
      <c r="C159"/>
      <c r="D159" s="252"/>
      <c r="E159"/>
      <c r="F159" s="114"/>
      <c r="G159" s="114"/>
      <c r="H159" s="114"/>
      <c r="I159" s="114"/>
      <c r="J159"/>
      <c r="K159"/>
      <c r="L159"/>
    </row>
    <row r="160" spans="1:12" x14ac:dyDescent="0.25">
      <c r="B160"/>
      <c r="C160"/>
      <c r="D160" s="252"/>
      <c r="E160"/>
      <c r="F160" s="114"/>
      <c r="G160" s="114"/>
      <c r="H160" s="114"/>
      <c r="I160" s="114"/>
      <c r="J160"/>
      <c r="K160"/>
      <c r="L160"/>
    </row>
    <row r="161" spans="2:12" x14ac:dyDescent="0.25">
      <c r="B161"/>
      <c r="C161"/>
      <c r="D161" s="252"/>
      <c r="E161"/>
      <c r="F161" s="114"/>
      <c r="G161" s="114"/>
      <c r="H161" s="114"/>
      <c r="I161" s="114"/>
      <c r="J161"/>
      <c r="K161"/>
      <c r="L161"/>
    </row>
    <row r="162" spans="2:12" x14ac:dyDescent="0.25">
      <c r="B162"/>
      <c r="C162"/>
      <c r="D162" s="252"/>
      <c r="E162"/>
      <c r="F162" s="114"/>
      <c r="G162" s="114"/>
      <c r="H162" s="114"/>
      <c r="I162" s="114"/>
      <c r="J162"/>
      <c r="K162"/>
      <c r="L162"/>
    </row>
    <row r="163" spans="2:12" x14ac:dyDescent="0.25">
      <c r="B163"/>
      <c r="C163"/>
      <c r="D163" s="252"/>
      <c r="E163"/>
      <c r="F163" s="114"/>
      <c r="G163" s="114"/>
      <c r="H163" s="114"/>
      <c r="I163" s="114"/>
      <c r="J163"/>
      <c r="K163"/>
      <c r="L163"/>
    </row>
    <row r="164" spans="2:12" x14ac:dyDescent="0.25">
      <c r="B164"/>
      <c r="C164"/>
      <c r="D164" s="252"/>
      <c r="E164"/>
      <c r="F164" s="114"/>
      <c r="G164" s="114"/>
      <c r="H164" s="114"/>
      <c r="I164" s="114"/>
      <c r="J164"/>
      <c r="K164"/>
      <c r="L164"/>
    </row>
    <row r="165" spans="2:12" x14ac:dyDescent="0.25">
      <c r="B165"/>
      <c r="C165"/>
      <c r="D165" s="252"/>
      <c r="E165"/>
      <c r="F165" s="114"/>
      <c r="G165" s="114"/>
      <c r="H165" s="114"/>
      <c r="I165" s="114"/>
      <c r="J165"/>
      <c r="K165"/>
      <c r="L165"/>
    </row>
    <row r="166" spans="2:12" x14ac:dyDescent="0.25">
      <c r="B166"/>
      <c r="C166"/>
      <c r="D166" s="252"/>
      <c r="E166"/>
      <c r="F166" s="114"/>
      <c r="G166" s="114"/>
      <c r="H166" s="114"/>
      <c r="I166" s="114"/>
      <c r="J166"/>
      <c r="K166"/>
      <c r="L166"/>
    </row>
    <row r="167" spans="2:12" x14ac:dyDescent="0.25">
      <c r="B167"/>
      <c r="C167"/>
      <c r="D167" s="252"/>
      <c r="E167"/>
      <c r="F167" s="114"/>
      <c r="G167" s="114"/>
      <c r="H167" s="114"/>
      <c r="I167" s="114"/>
      <c r="J167"/>
      <c r="K167"/>
      <c r="L167"/>
    </row>
  </sheetData>
  <mergeCells count="100">
    <mergeCell ref="B144:G144"/>
    <mergeCell ref="B145:G145"/>
    <mergeCell ref="B138:G138"/>
    <mergeCell ref="B139:G139"/>
    <mergeCell ref="B140:G140"/>
    <mergeCell ref="B141:G141"/>
    <mergeCell ref="B142:G142"/>
    <mergeCell ref="B143:G143"/>
    <mergeCell ref="B137:G137"/>
    <mergeCell ref="B126:G126"/>
    <mergeCell ref="B127:G127"/>
    <mergeCell ref="B128:G128"/>
    <mergeCell ref="B129:G129"/>
    <mergeCell ref="B130:G130"/>
    <mergeCell ref="B131:G131"/>
    <mergeCell ref="B132:G132"/>
    <mergeCell ref="B133:G133"/>
    <mergeCell ref="B134:G134"/>
    <mergeCell ref="B135:G135"/>
    <mergeCell ref="B136:G136"/>
    <mergeCell ref="B125:G125"/>
    <mergeCell ref="B114:G114"/>
    <mergeCell ref="B115:G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B124:G124"/>
    <mergeCell ref="B113:G113"/>
    <mergeCell ref="H103:H106"/>
    <mergeCell ref="I103:I106"/>
    <mergeCell ref="J103:J106"/>
    <mergeCell ref="K103:K106"/>
    <mergeCell ref="B108:G108"/>
    <mergeCell ref="B109:G109"/>
    <mergeCell ref="B110:G110"/>
    <mergeCell ref="B111:G111"/>
    <mergeCell ref="B112:G112"/>
    <mergeCell ref="L103:L106"/>
    <mergeCell ref="B107:G107"/>
    <mergeCell ref="A95:D95"/>
    <mergeCell ref="A96:D96"/>
    <mergeCell ref="A97:D97"/>
    <mergeCell ref="A98:D98"/>
    <mergeCell ref="A101:E101"/>
    <mergeCell ref="A103:A106"/>
    <mergeCell ref="B103:G106"/>
    <mergeCell ref="A94:D94"/>
    <mergeCell ref="L39:L42"/>
    <mergeCell ref="C40:E40"/>
    <mergeCell ref="B76:E76"/>
    <mergeCell ref="A86:E86"/>
    <mergeCell ref="A88:D88"/>
    <mergeCell ref="F88:G88"/>
    <mergeCell ref="H88:I88"/>
    <mergeCell ref="E41:E42"/>
    <mergeCell ref="D41:D42"/>
    <mergeCell ref="A89:D89"/>
    <mergeCell ref="A90:D90"/>
    <mergeCell ref="A91:D91"/>
    <mergeCell ref="A92:D92"/>
    <mergeCell ref="A93:D93"/>
    <mergeCell ref="B33:L33"/>
    <mergeCell ref="B35:L35"/>
    <mergeCell ref="B37:E37"/>
    <mergeCell ref="A39:A43"/>
    <mergeCell ref="B39:E39"/>
    <mergeCell ref="F39:G41"/>
    <mergeCell ref="H39:I41"/>
    <mergeCell ref="J39:J42"/>
    <mergeCell ref="K39:K42"/>
    <mergeCell ref="F26:G26"/>
    <mergeCell ref="H26:I26"/>
    <mergeCell ref="A27:E27"/>
    <mergeCell ref="A28:E28"/>
    <mergeCell ref="H31:I31"/>
    <mergeCell ref="A29:E29"/>
    <mergeCell ref="A18:E18"/>
    <mergeCell ref="A19:E19"/>
    <mergeCell ref="A20:E20"/>
    <mergeCell ref="A21:E21"/>
    <mergeCell ref="A22:E22"/>
    <mergeCell ref="B24:E24"/>
    <mergeCell ref="A26:E26"/>
    <mergeCell ref="A17:E17"/>
    <mergeCell ref="B1:L1"/>
    <mergeCell ref="B3:L3"/>
    <mergeCell ref="B4:L4"/>
    <mergeCell ref="B6:L6"/>
    <mergeCell ref="B8:L8"/>
    <mergeCell ref="B10:L10"/>
    <mergeCell ref="A14:E14"/>
    <mergeCell ref="F14:G14"/>
    <mergeCell ref="H14:I14"/>
    <mergeCell ref="A15:E15"/>
    <mergeCell ref="A16:E16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568"/>
  <sheetViews>
    <sheetView tabSelected="1" topLeftCell="A550" workbookViewId="0">
      <selection activeCell="R26" sqref="R26"/>
    </sheetView>
  </sheetViews>
  <sheetFormatPr defaultRowHeight="12.75" x14ac:dyDescent="0.2"/>
  <cols>
    <col min="1" max="8" width="9.140625" style="38"/>
    <col min="9" max="9" width="12.28515625" style="207" customWidth="1"/>
    <col min="10" max="10" width="12" style="207" customWidth="1"/>
    <col min="11" max="11" width="13.28515625" style="38" customWidth="1"/>
    <col min="12" max="12" width="13.140625" style="38" customWidth="1"/>
    <col min="13" max="13" width="12.85546875" style="38" customWidth="1"/>
    <col min="14" max="16384" width="9.140625" style="38"/>
  </cols>
  <sheetData>
    <row r="1" spans="1:15" x14ac:dyDescent="0.2">
      <c r="A1" s="376" t="s">
        <v>49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</row>
    <row r="2" spans="1:15" x14ac:dyDescent="0.2">
      <c r="E2" s="206"/>
      <c r="F2" s="206"/>
      <c r="G2" s="206"/>
      <c r="H2" s="206"/>
    </row>
    <row r="3" spans="1:15" x14ac:dyDescent="0.2">
      <c r="A3" s="377" t="s">
        <v>50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</row>
    <row r="4" spans="1:15" x14ac:dyDescent="0.2">
      <c r="E4" s="206"/>
      <c r="F4" s="206"/>
      <c r="G4" s="206"/>
      <c r="H4" s="206"/>
    </row>
    <row r="5" spans="1:15" s="208" customFormat="1" ht="32.25" customHeight="1" x14ac:dyDescent="0.2">
      <c r="A5" s="378" t="s">
        <v>299</v>
      </c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</row>
    <row r="6" spans="1:15" x14ac:dyDescent="0.2">
      <c r="E6" s="206"/>
      <c r="F6" s="206"/>
      <c r="G6" s="206"/>
      <c r="H6" s="206"/>
    </row>
    <row r="7" spans="1:15" ht="15" customHeight="1" x14ac:dyDescent="0.2">
      <c r="A7" s="283" t="s">
        <v>0</v>
      </c>
      <c r="B7" s="283"/>
      <c r="C7" s="283"/>
      <c r="D7" s="283"/>
      <c r="E7" s="283"/>
      <c r="F7" s="283"/>
      <c r="G7" s="283"/>
      <c r="H7" s="283"/>
      <c r="I7" s="509" t="s">
        <v>211</v>
      </c>
      <c r="J7" s="512" t="s">
        <v>212</v>
      </c>
      <c r="K7" s="379" t="s">
        <v>208</v>
      </c>
      <c r="L7" s="379" t="s">
        <v>209</v>
      </c>
      <c r="M7" s="379" t="s">
        <v>210</v>
      </c>
    </row>
    <row r="8" spans="1:15" ht="15" customHeight="1" x14ac:dyDescent="0.2">
      <c r="A8" s="197"/>
      <c r="B8" s="283" t="s">
        <v>37</v>
      </c>
      <c r="C8" s="283"/>
      <c r="D8" s="283"/>
      <c r="E8" s="283"/>
      <c r="F8" s="283"/>
      <c r="G8" s="283"/>
      <c r="H8" s="283"/>
      <c r="I8" s="510"/>
      <c r="J8" s="513"/>
      <c r="K8" s="380"/>
      <c r="L8" s="380"/>
      <c r="M8" s="380"/>
    </row>
    <row r="9" spans="1:15" ht="15" customHeight="1" x14ac:dyDescent="0.2">
      <c r="A9" s="197"/>
      <c r="B9" s="197"/>
      <c r="C9" s="283" t="s">
        <v>38</v>
      </c>
      <c r="D9" s="283"/>
      <c r="E9" s="283"/>
      <c r="F9" s="283"/>
      <c r="G9" s="283"/>
      <c r="H9" s="283"/>
      <c r="I9" s="510"/>
      <c r="J9" s="513"/>
      <c r="K9" s="380"/>
      <c r="L9" s="380"/>
      <c r="M9" s="380"/>
    </row>
    <row r="10" spans="1:15" ht="15" customHeight="1" x14ac:dyDescent="0.2">
      <c r="A10" s="6"/>
      <c r="B10" s="6"/>
      <c r="C10" s="6"/>
      <c r="D10" s="269" t="s">
        <v>39</v>
      </c>
      <c r="E10" s="270"/>
      <c r="F10" s="270"/>
      <c r="G10" s="270"/>
      <c r="H10" s="271"/>
      <c r="I10" s="511"/>
      <c r="J10" s="514"/>
      <c r="K10" s="381"/>
      <c r="L10" s="381"/>
      <c r="M10" s="381"/>
    </row>
    <row r="11" spans="1:15" ht="15" customHeight="1" x14ac:dyDescent="0.2">
      <c r="A11" s="7">
        <v>1</v>
      </c>
      <c r="B11" s="7">
        <v>2</v>
      </c>
      <c r="C11" s="7">
        <v>3</v>
      </c>
      <c r="D11" s="358">
        <v>4</v>
      </c>
      <c r="E11" s="359"/>
      <c r="F11" s="359"/>
      <c r="G11" s="359"/>
      <c r="H11" s="360"/>
      <c r="I11" s="161"/>
      <c r="J11" s="161"/>
      <c r="K11" s="7">
        <v>5</v>
      </c>
      <c r="L11" s="7">
        <v>6</v>
      </c>
      <c r="M11" s="7">
        <v>7</v>
      </c>
    </row>
    <row r="12" spans="1:15" ht="15" customHeight="1" x14ac:dyDescent="0.2">
      <c r="A12" s="361" t="s">
        <v>99</v>
      </c>
      <c r="B12" s="362"/>
      <c r="C12" s="362"/>
      <c r="D12" s="362"/>
      <c r="E12" s="362"/>
      <c r="F12" s="362"/>
      <c r="G12" s="362"/>
      <c r="H12" s="363"/>
      <c r="I12" s="162">
        <f>I13+I42</f>
        <v>723002.87</v>
      </c>
      <c r="J12" s="162">
        <f>J13+J42</f>
        <v>1641812.6099999999</v>
      </c>
      <c r="K12" s="66">
        <f>K13+K42</f>
        <v>1615375</v>
      </c>
      <c r="L12" s="66">
        <f>L13+L42</f>
        <v>1131750</v>
      </c>
      <c r="M12" s="66">
        <f>M13+M42</f>
        <v>1139500</v>
      </c>
    </row>
    <row r="13" spans="1:15" ht="25.5" customHeight="1" x14ac:dyDescent="0.2">
      <c r="A13" s="364" t="s">
        <v>1</v>
      </c>
      <c r="B13" s="365"/>
      <c r="C13" s="365"/>
      <c r="D13" s="365"/>
      <c r="E13" s="365"/>
      <c r="F13" s="365"/>
      <c r="G13" s="365"/>
      <c r="H13" s="366"/>
      <c r="I13" s="163">
        <f t="shared" ref="I13:M14" si="0">I14</f>
        <v>34352.5</v>
      </c>
      <c r="J13" s="163">
        <f t="shared" si="0"/>
        <v>29673.369999999995</v>
      </c>
      <c r="K13" s="70">
        <f t="shared" si="0"/>
        <v>36003</v>
      </c>
      <c r="L13" s="70">
        <f t="shared" si="0"/>
        <v>37700</v>
      </c>
      <c r="M13" s="70">
        <f t="shared" si="0"/>
        <v>37200</v>
      </c>
      <c r="N13" s="72"/>
      <c r="O13" s="72"/>
    </row>
    <row r="14" spans="1:15" s="210" customFormat="1" ht="24.75" customHeight="1" x14ac:dyDescent="0.25">
      <c r="A14" s="367" t="s">
        <v>2</v>
      </c>
      <c r="B14" s="368"/>
      <c r="C14" s="368"/>
      <c r="D14" s="368"/>
      <c r="E14" s="368"/>
      <c r="F14" s="368"/>
      <c r="G14" s="368"/>
      <c r="H14" s="369"/>
      <c r="I14" s="170">
        <f t="shared" si="0"/>
        <v>34352.5</v>
      </c>
      <c r="J14" s="170">
        <f t="shared" si="0"/>
        <v>29673.369999999995</v>
      </c>
      <c r="K14" s="67">
        <f t="shared" si="0"/>
        <v>36003</v>
      </c>
      <c r="L14" s="67">
        <f t="shared" si="0"/>
        <v>37700</v>
      </c>
      <c r="M14" s="67">
        <f t="shared" si="0"/>
        <v>37200</v>
      </c>
      <c r="N14" s="209"/>
      <c r="O14" s="209"/>
    </row>
    <row r="15" spans="1:15" s="210" customFormat="1" ht="31.5" customHeight="1" x14ac:dyDescent="0.25">
      <c r="A15" s="370" t="s">
        <v>3</v>
      </c>
      <c r="B15" s="371"/>
      <c r="C15" s="371"/>
      <c r="D15" s="371"/>
      <c r="E15" s="371"/>
      <c r="F15" s="371"/>
      <c r="G15" s="371"/>
      <c r="H15" s="372"/>
      <c r="I15" s="179">
        <f>I16+I23+I29+I35</f>
        <v>34352.5</v>
      </c>
      <c r="J15" s="179">
        <f>J16+J23+J29</f>
        <v>29673.369999999995</v>
      </c>
      <c r="K15" s="69">
        <f>K16+K23+K29</f>
        <v>36003</v>
      </c>
      <c r="L15" s="69">
        <f t="shared" ref="L15:M15" si="1">L16+L23+L29</f>
        <v>37700</v>
      </c>
      <c r="M15" s="69">
        <f t="shared" si="1"/>
        <v>37200</v>
      </c>
      <c r="N15" s="211"/>
      <c r="O15" s="211"/>
    </row>
    <row r="16" spans="1:15" ht="15" customHeight="1" x14ac:dyDescent="0.2">
      <c r="A16" s="373" t="s">
        <v>232</v>
      </c>
      <c r="B16" s="374"/>
      <c r="C16" s="374"/>
      <c r="D16" s="374"/>
      <c r="E16" s="374"/>
      <c r="F16" s="374"/>
      <c r="G16" s="374"/>
      <c r="H16" s="375"/>
      <c r="I16" s="164">
        <f t="shared" ref="I16:J16" si="2">I19</f>
        <v>20933.77</v>
      </c>
      <c r="J16" s="164">
        <f t="shared" si="2"/>
        <v>25028.069999999996</v>
      </c>
      <c r="K16" s="16">
        <f>K19</f>
        <v>25385</v>
      </c>
      <c r="L16" s="16">
        <f t="shared" ref="L16:M16" si="3">L19</f>
        <v>26300</v>
      </c>
      <c r="M16" s="16">
        <f t="shared" si="3"/>
        <v>25800</v>
      </c>
      <c r="N16" s="91"/>
      <c r="O16" s="91"/>
    </row>
    <row r="17" spans="1:15" s="210" customFormat="1" ht="16.5" customHeight="1" x14ac:dyDescent="0.25">
      <c r="A17" s="385" t="s">
        <v>156</v>
      </c>
      <c r="B17" s="386"/>
      <c r="C17" s="386"/>
      <c r="D17" s="386"/>
      <c r="E17" s="386"/>
      <c r="F17" s="386"/>
      <c r="G17" s="386"/>
      <c r="H17" s="387"/>
      <c r="I17" s="205"/>
      <c r="J17" s="205"/>
      <c r="K17" s="98"/>
      <c r="L17" s="98"/>
      <c r="M17" s="98"/>
      <c r="N17" s="211"/>
      <c r="O17" s="211"/>
    </row>
    <row r="18" spans="1:15" ht="15" customHeight="1" x14ac:dyDescent="0.2">
      <c r="A18" s="388" t="s">
        <v>13</v>
      </c>
      <c r="B18" s="389"/>
      <c r="C18" s="389"/>
      <c r="D18" s="389"/>
      <c r="E18" s="389"/>
      <c r="F18" s="389"/>
      <c r="G18" s="389"/>
      <c r="H18" s="390"/>
      <c r="I18" s="223">
        <f>I16</f>
        <v>20933.77</v>
      </c>
      <c r="J18" s="223">
        <f t="shared" ref="J18" si="4">J16</f>
        <v>25028.069999999996</v>
      </c>
      <c r="K18" s="224">
        <f>K16</f>
        <v>25385</v>
      </c>
      <c r="L18" s="224">
        <v>26300</v>
      </c>
      <c r="M18" s="224">
        <v>25800</v>
      </c>
      <c r="N18" s="90"/>
      <c r="O18" s="90"/>
    </row>
    <row r="19" spans="1:15" ht="15" customHeight="1" x14ac:dyDescent="0.2">
      <c r="A19" s="17">
        <v>3</v>
      </c>
      <c r="B19" s="17"/>
      <c r="C19" s="17"/>
      <c r="D19" s="391" t="s">
        <v>4</v>
      </c>
      <c r="E19" s="392"/>
      <c r="F19" s="392"/>
      <c r="G19" s="392"/>
      <c r="H19" s="393"/>
      <c r="I19" s="166">
        <f t="shared" ref="I19:J19" si="5">I20+I21+I22</f>
        <v>20933.77</v>
      </c>
      <c r="J19" s="166">
        <f t="shared" si="5"/>
        <v>25028.069999999996</v>
      </c>
      <c r="K19" s="9">
        <f>K20+K21+K22</f>
        <v>25385</v>
      </c>
      <c r="L19" s="24">
        <f>L20+L21+L22</f>
        <v>26300</v>
      </c>
      <c r="M19" s="24">
        <f>M20+M21+M22</f>
        <v>25800</v>
      </c>
      <c r="N19" s="91"/>
      <c r="O19" s="91"/>
    </row>
    <row r="20" spans="1:15" ht="15" customHeight="1" x14ac:dyDescent="0.2">
      <c r="A20" s="17"/>
      <c r="B20" s="18">
        <v>31</v>
      </c>
      <c r="C20" s="18"/>
      <c r="D20" s="394" t="s">
        <v>5</v>
      </c>
      <c r="E20" s="395"/>
      <c r="F20" s="395"/>
      <c r="G20" s="395"/>
      <c r="H20" s="396"/>
      <c r="I20" s="167">
        <v>16924.400000000001</v>
      </c>
      <c r="J20" s="167">
        <v>17626.919999999998</v>
      </c>
      <c r="K20" s="11">
        <v>19019</v>
      </c>
      <c r="L20" s="57">
        <v>20000</v>
      </c>
      <c r="M20" s="57">
        <v>20000</v>
      </c>
      <c r="N20" s="90"/>
      <c r="O20" s="90"/>
    </row>
    <row r="21" spans="1:15" ht="15" customHeight="1" x14ac:dyDescent="0.2">
      <c r="A21" s="17"/>
      <c r="B21" s="18">
        <v>32</v>
      </c>
      <c r="C21" s="18"/>
      <c r="D21" s="394" t="s">
        <v>6</v>
      </c>
      <c r="E21" s="395"/>
      <c r="F21" s="395"/>
      <c r="G21" s="395"/>
      <c r="H21" s="396"/>
      <c r="I21" s="167">
        <v>2059.9299999999998</v>
      </c>
      <c r="J21" s="167">
        <v>3047.85</v>
      </c>
      <c r="K21" s="11">
        <v>3313</v>
      </c>
      <c r="L21" s="57">
        <v>3300</v>
      </c>
      <c r="M21" s="57">
        <v>3000</v>
      </c>
      <c r="N21" s="90"/>
      <c r="O21" s="90"/>
    </row>
    <row r="22" spans="1:15" ht="15" customHeight="1" x14ac:dyDescent="0.2">
      <c r="A22" s="17"/>
      <c r="B22" s="18">
        <v>38</v>
      </c>
      <c r="C22" s="18"/>
      <c r="D22" s="394" t="s">
        <v>7</v>
      </c>
      <c r="E22" s="395"/>
      <c r="F22" s="395"/>
      <c r="G22" s="395"/>
      <c r="H22" s="396"/>
      <c r="I22" s="167">
        <v>1949.44</v>
      </c>
      <c r="J22" s="167">
        <v>4353.3</v>
      </c>
      <c r="K22" s="11">
        <v>3053</v>
      </c>
      <c r="L22" s="57">
        <v>3000</v>
      </c>
      <c r="M22" s="57">
        <v>2800</v>
      </c>
    </row>
    <row r="23" spans="1:15" ht="18.75" customHeight="1" x14ac:dyDescent="0.2">
      <c r="A23" s="382" t="s">
        <v>233</v>
      </c>
      <c r="B23" s="383"/>
      <c r="C23" s="383"/>
      <c r="D23" s="383"/>
      <c r="E23" s="383"/>
      <c r="F23" s="383"/>
      <c r="G23" s="383"/>
      <c r="H23" s="384"/>
      <c r="I23" s="168">
        <f t="shared" ref="I23:J23" si="6">I27</f>
        <v>0</v>
      </c>
      <c r="J23" s="168">
        <f t="shared" si="6"/>
        <v>4645.3</v>
      </c>
      <c r="K23" s="16">
        <f>K27</f>
        <v>9290</v>
      </c>
      <c r="L23" s="16">
        <f t="shared" ref="L23:M23" si="7">L27</f>
        <v>10000</v>
      </c>
      <c r="M23" s="16">
        <f t="shared" si="7"/>
        <v>10000</v>
      </c>
    </row>
    <row r="24" spans="1:15" ht="15.75" customHeight="1" x14ac:dyDescent="0.2">
      <c r="A24" s="385" t="s">
        <v>170</v>
      </c>
      <c r="B24" s="386"/>
      <c r="C24" s="386"/>
      <c r="D24" s="386"/>
      <c r="E24" s="386"/>
      <c r="F24" s="386"/>
      <c r="G24" s="386"/>
      <c r="H24" s="387"/>
      <c r="I24" s="165"/>
      <c r="J24" s="165"/>
      <c r="K24" s="94"/>
      <c r="L24" s="94"/>
      <c r="M24" s="94"/>
    </row>
    <row r="25" spans="1:15" x14ac:dyDescent="0.2">
      <c r="A25" s="388" t="s">
        <v>161</v>
      </c>
      <c r="B25" s="389"/>
      <c r="C25" s="389"/>
      <c r="D25" s="389"/>
      <c r="E25" s="389"/>
      <c r="F25" s="389"/>
      <c r="G25" s="389"/>
      <c r="H25" s="390"/>
      <c r="I25" s="223"/>
      <c r="J25" s="223">
        <f>J23</f>
        <v>4645.3</v>
      </c>
      <c r="K25" s="224">
        <f>K23</f>
        <v>9290</v>
      </c>
      <c r="L25" s="224">
        <v>10000</v>
      </c>
      <c r="M25" s="224">
        <v>10000</v>
      </c>
    </row>
    <row r="26" spans="1:15" x14ac:dyDescent="0.2">
      <c r="A26" s="388" t="s">
        <v>78</v>
      </c>
      <c r="B26" s="389"/>
      <c r="C26" s="389"/>
      <c r="D26" s="389"/>
      <c r="E26" s="389"/>
      <c r="F26" s="389"/>
      <c r="G26" s="389"/>
      <c r="H26" s="390"/>
      <c r="I26" s="223"/>
      <c r="J26" s="223"/>
      <c r="K26" s="224"/>
      <c r="L26" s="224"/>
      <c r="M26" s="224"/>
    </row>
    <row r="27" spans="1:15" x14ac:dyDescent="0.2">
      <c r="A27" s="17">
        <v>3</v>
      </c>
      <c r="B27" s="17"/>
      <c r="C27" s="17"/>
      <c r="D27" s="391" t="s">
        <v>4</v>
      </c>
      <c r="E27" s="392"/>
      <c r="F27" s="392"/>
      <c r="G27" s="392"/>
      <c r="H27" s="393"/>
      <c r="I27" s="166">
        <v>0</v>
      </c>
      <c r="J27" s="166">
        <f>J28</f>
        <v>4645.3</v>
      </c>
      <c r="K27" s="9">
        <f>K28</f>
        <v>9290</v>
      </c>
      <c r="L27" s="24">
        <f t="shared" ref="L27:M27" si="8">L28</f>
        <v>10000</v>
      </c>
      <c r="M27" s="24">
        <f t="shared" si="8"/>
        <v>10000</v>
      </c>
    </row>
    <row r="28" spans="1:15" s="212" customFormat="1" x14ac:dyDescent="0.2">
      <c r="A28" s="18"/>
      <c r="B28" s="18">
        <v>32</v>
      </c>
      <c r="C28" s="18"/>
      <c r="D28" s="394" t="s">
        <v>6</v>
      </c>
      <c r="E28" s="395"/>
      <c r="F28" s="395"/>
      <c r="G28" s="395"/>
      <c r="H28" s="396"/>
      <c r="I28" s="167"/>
      <c r="J28" s="167">
        <v>4645.3</v>
      </c>
      <c r="K28" s="11">
        <v>9290</v>
      </c>
      <c r="L28" s="57">
        <v>10000</v>
      </c>
      <c r="M28" s="57">
        <v>10000</v>
      </c>
    </row>
    <row r="29" spans="1:15" ht="18.75" customHeight="1" x14ac:dyDescent="0.2">
      <c r="A29" s="382" t="s">
        <v>234</v>
      </c>
      <c r="B29" s="383"/>
      <c r="C29" s="383"/>
      <c r="D29" s="383"/>
      <c r="E29" s="383"/>
      <c r="F29" s="383"/>
      <c r="G29" s="383"/>
      <c r="H29" s="384"/>
      <c r="I29" s="168">
        <f t="shared" ref="I29:J29" si="9">I33</f>
        <v>0</v>
      </c>
      <c r="J29" s="168">
        <f t="shared" si="9"/>
        <v>0</v>
      </c>
      <c r="K29" s="16">
        <f>K33</f>
        <v>1328</v>
      </c>
      <c r="L29" s="16">
        <f t="shared" ref="L29:M29" si="10">L33</f>
        <v>1400</v>
      </c>
      <c r="M29" s="16">
        <f t="shared" si="10"/>
        <v>1400</v>
      </c>
    </row>
    <row r="30" spans="1:15" ht="15.75" customHeight="1" x14ac:dyDescent="0.2">
      <c r="A30" s="385" t="s">
        <v>156</v>
      </c>
      <c r="B30" s="386"/>
      <c r="C30" s="386"/>
      <c r="D30" s="386"/>
      <c r="E30" s="386"/>
      <c r="F30" s="386"/>
      <c r="G30" s="386"/>
      <c r="H30" s="387"/>
      <c r="I30" s="165"/>
      <c r="J30" s="165"/>
      <c r="K30" s="94"/>
      <c r="L30" s="94"/>
      <c r="M30" s="94"/>
    </row>
    <row r="31" spans="1:15" x14ac:dyDescent="0.2">
      <c r="A31" s="388" t="s">
        <v>161</v>
      </c>
      <c r="B31" s="389"/>
      <c r="C31" s="389"/>
      <c r="D31" s="389"/>
      <c r="E31" s="389"/>
      <c r="F31" s="389"/>
      <c r="G31" s="389"/>
      <c r="H31" s="390"/>
      <c r="I31" s="223"/>
      <c r="J31" s="223"/>
      <c r="K31" s="224">
        <f>K29</f>
        <v>1328</v>
      </c>
      <c r="L31" s="224">
        <v>1400</v>
      </c>
      <c r="M31" s="224">
        <v>1400</v>
      </c>
    </row>
    <row r="32" spans="1:15" x14ac:dyDescent="0.2">
      <c r="A32" s="388" t="s">
        <v>78</v>
      </c>
      <c r="B32" s="389"/>
      <c r="C32" s="389"/>
      <c r="D32" s="389"/>
      <c r="E32" s="389"/>
      <c r="F32" s="389"/>
      <c r="G32" s="389"/>
      <c r="H32" s="390"/>
      <c r="I32" s="223"/>
      <c r="J32" s="223"/>
      <c r="K32" s="224"/>
      <c r="L32" s="224"/>
      <c r="M32" s="224"/>
    </row>
    <row r="33" spans="1:15" x14ac:dyDescent="0.2">
      <c r="A33" s="17">
        <v>3</v>
      </c>
      <c r="B33" s="17"/>
      <c r="C33" s="17"/>
      <c r="D33" s="391" t="s">
        <v>4</v>
      </c>
      <c r="E33" s="392"/>
      <c r="F33" s="392"/>
      <c r="G33" s="392"/>
      <c r="H33" s="393"/>
      <c r="I33" s="166"/>
      <c r="J33" s="166"/>
      <c r="K33" s="9">
        <f>K34</f>
        <v>1328</v>
      </c>
      <c r="L33" s="24">
        <f t="shared" ref="L33:M33" si="11">L34</f>
        <v>1400</v>
      </c>
      <c r="M33" s="24">
        <f t="shared" si="11"/>
        <v>1400</v>
      </c>
    </row>
    <row r="34" spans="1:15" s="212" customFormat="1" x14ac:dyDescent="0.2">
      <c r="A34" s="18"/>
      <c r="B34" s="18">
        <v>38</v>
      </c>
      <c r="C34" s="18"/>
      <c r="D34" s="394" t="s">
        <v>7</v>
      </c>
      <c r="E34" s="395"/>
      <c r="F34" s="395"/>
      <c r="G34" s="395"/>
      <c r="H34" s="396"/>
      <c r="I34" s="167"/>
      <c r="J34" s="167"/>
      <c r="K34" s="11">
        <v>1328</v>
      </c>
      <c r="L34" s="57">
        <v>1400</v>
      </c>
      <c r="M34" s="57">
        <v>1400</v>
      </c>
    </row>
    <row r="35" spans="1:15" ht="15" customHeight="1" x14ac:dyDescent="0.2">
      <c r="A35" s="373" t="s">
        <v>304</v>
      </c>
      <c r="B35" s="374"/>
      <c r="C35" s="374"/>
      <c r="D35" s="374"/>
      <c r="E35" s="374"/>
      <c r="F35" s="374"/>
      <c r="G35" s="374"/>
      <c r="H35" s="375"/>
      <c r="I35" s="164">
        <f t="shared" ref="I35:J35" si="12">I39</f>
        <v>13418.73</v>
      </c>
      <c r="J35" s="164">
        <f t="shared" si="12"/>
        <v>0</v>
      </c>
      <c r="K35" s="16">
        <f>K39</f>
        <v>0</v>
      </c>
      <c r="L35" s="16">
        <f t="shared" ref="L35:M35" si="13">L39</f>
        <v>0</v>
      </c>
      <c r="M35" s="16">
        <f t="shared" si="13"/>
        <v>0</v>
      </c>
      <c r="N35" s="91"/>
      <c r="O35" s="91"/>
    </row>
    <row r="36" spans="1:15" s="210" customFormat="1" ht="16.5" customHeight="1" x14ac:dyDescent="0.25">
      <c r="A36" s="385" t="s">
        <v>156</v>
      </c>
      <c r="B36" s="386"/>
      <c r="C36" s="386"/>
      <c r="D36" s="386"/>
      <c r="E36" s="386"/>
      <c r="F36" s="386"/>
      <c r="G36" s="386"/>
      <c r="H36" s="387"/>
      <c r="I36" s="205"/>
      <c r="J36" s="165"/>
      <c r="K36" s="98"/>
      <c r="L36" s="98"/>
      <c r="M36" s="98"/>
      <c r="N36" s="211"/>
      <c r="O36" s="211"/>
    </row>
    <row r="37" spans="1:15" s="213" customFormat="1" ht="16.5" customHeight="1" x14ac:dyDescent="0.25">
      <c r="A37" s="409" t="s">
        <v>303</v>
      </c>
      <c r="B37" s="410"/>
      <c r="C37" s="410"/>
      <c r="D37" s="410"/>
      <c r="E37" s="410"/>
      <c r="F37" s="410"/>
      <c r="G37" s="410"/>
      <c r="H37" s="411"/>
      <c r="I37" s="225">
        <v>2140.17</v>
      </c>
      <c r="J37" s="225"/>
      <c r="K37" s="226"/>
      <c r="L37" s="226"/>
      <c r="M37" s="226"/>
      <c r="N37" s="211"/>
      <c r="O37" s="211"/>
    </row>
    <row r="38" spans="1:15" ht="15" customHeight="1" x14ac:dyDescent="0.2">
      <c r="A38" s="388" t="s">
        <v>13</v>
      </c>
      <c r="B38" s="389"/>
      <c r="C38" s="389"/>
      <c r="D38" s="389"/>
      <c r="E38" s="389"/>
      <c r="F38" s="389"/>
      <c r="G38" s="389"/>
      <c r="H38" s="390"/>
      <c r="I38" s="223">
        <f>I35-I37</f>
        <v>11278.56</v>
      </c>
      <c r="J38" s="223"/>
      <c r="K38" s="224"/>
      <c r="L38" s="224"/>
      <c r="M38" s="224"/>
      <c r="N38" s="90"/>
      <c r="O38" s="90"/>
    </row>
    <row r="39" spans="1:15" ht="15" customHeight="1" x14ac:dyDescent="0.2">
      <c r="A39" s="17">
        <v>3</v>
      </c>
      <c r="B39" s="17"/>
      <c r="C39" s="17"/>
      <c r="D39" s="391" t="s">
        <v>4</v>
      </c>
      <c r="E39" s="392"/>
      <c r="F39" s="392"/>
      <c r="G39" s="392"/>
      <c r="H39" s="393"/>
      <c r="I39" s="166">
        <f>I40+I41</f>
        <v>13418.73</v>
      </c>
      <c r="J39" s="166">
        <f>J40+J41</f>
        <v>0</v>
      </c>
      <c r="K39" s="9">
        <f>K40+K41</f>
        <v>0</v>
      </c>
      <c r="L39" s="24">
        <f>L40+L41</f>
        <v>0</v>
      </c>
      <c r="M39" s="24">
        <f>M40+M41</f>
        <v>0</v>
      </c>
      <c r="N39" s="91"/>
      <c r="O39" s="91"/>
    </row>
    <row r="40" spans="1:15" ht="15" customHeight="1" x14ac:dyDescent="0.2">
      <c r="A40" s="17"/>
      <c r="B40" s="18">
        <v>32</v>
      </c>
      <c r="C40" s="18"/>
      <c r="D40" s="394" t="s">
        <v>6</v>
      </c>
      <c r="E40" s="395"/>
      <c r="F40" s="395"/>
      <c r="G40" s="395"/>
      <c r="H40" s="396"/>
      <c r="I40" s="167">
        <v>10783.98</v>
      </c>
      <c r="J40" s="167"/>
      <c r="K40" s="11"/>
      <c r="L40" s="57"/>
      <c r="M40" s="57"/>
      <c r="N40" s="90"/>
      <c r="O40" s="90"/>
    </row>
    <row r="41" spans="1:15" ht="15" customHeight="1" x14ac:dyDescent="0.2">
      <c r="A41" s="17"/>
      <c r="B41" s="18">
        <v>38</v>
      </c>
      <c r="C41" s="18"/>
      <c r="D41" s="394" t="s">
        <v>7</v>
      </c>
      <c r="E41" s="395"/>
      <c r="F41" s="395"/>
      <c r="G41" s="395"/>
      <c r="H41" s="396"/>
      <c r="I41" s="167">
        <v>2634.75</v>
      </c>
      <c r="J41" s="167"/>
      <c r="K41" s="11"/>
      <c r="L41" s="57"/>
      <c r="M41" s="57"/>
    </row>
    <row r="42" spans="1:15" ht="26.25" customHeight="1" x14ac:dyDescent="0.2">
      <c r="A42" s="397" t="s">
        <v>8</v>
      </c>
      <c r="B42" s="398"/>
      <c r="C42" s="398"/>
      <c r="D42" s="398"/>
      <c r="E42" s="398"/>
      <c r="F42" s="398"/>
      <c r="G42" s="398"/>
      <c r="H42" s="399"/>
      <c r="I42" s="169">
        <f>I43+I130+I165+I196+I409+I441+I492</f>
        <v>688650.37</v>
      </c>
      <c r="J42" s="169">
        <f>J43+J130+J165+J196+J409+J441+J492</f>
        <v>1612139.2399999998</v>
      </c>
      <c r="K42" s="70">
        <f>K43+K130+K165+K196+K409+K441+K492</f>
        <v>1579372</v>
      </c>
      <c r="L42" s="70">
        <f>L43+L130+L165+L196+L409+L441+L492</f>
        <v>1094050</v>
      </c>
      <c r="M42" s="70">
        <f>M43+M130+M165+M196+M409+M441+M492</f>
        <v>1102300</v>
      </c>
      <c r="O42" s="72"/>
    </row>
    <row r="43" spans="1:15" ht="21" customHeight="1" x14ac:dyDescent="0.2">
      <c r="A43" s="400" t="s">
        <v>9</v>
      </c>
      <c r="B43" s="401"/>
      <c r="C43" s="401"/>
      <c r="D43" s="401"/>
      <c r="E43" s="401"/>
      <c r="F43" s="401"/>
      <c r="G43" s="401"/>
      <c r="H43" s="402"/>
      <c r="I43" s="202">
        <f t="shared" ref="I43:J43" si="14">I44+I122</f>
        <v>155462.75000000003</v>
      </c>
      <c r="J43" s="202">
        <f t="shared" si="14"/>
        <v>243290.04999999996</v>
      </c>
      <c r="K43" s="68">
        <f>K44+K122</f>
        <v>268296</v>
      </c>
      <c r="L43" s="68">
        <f>L44+L122</f>
        <v>198600</v>
      </c>
      <c r="M43" s="68">
        <f>M44+M122</f>
        <v>225900</v>
      </c>
      <c r="O43" s="72"/>
    </row>
    <row r="44" spans="1:15" ht="18" customHeight="1" x14ac:dyDescent="0.2">
      <c r="A44" s="403" t="s">
        <v>10</v>
      </c>
      <c r="B44" s="404"/>
      <c r="C44" s="404"/>
      <c r="D44" s="404"/>
      <c r="E44" s="404"/>
      <c r="F44" s="404"/>
      <c r="G44" s="404"/>
      <c r="H44" s="405"/>
      <c r="I44" s="171">
        <f>I45+I61+I74+I82+I90+I110+I115+I55+I67+I95+I100+I105</f>
        <v>149302.83000000002</v>
      </c>
      <c r="J44" s="171">
        <f>J45+J61+J74+J82+J90+J110+J115+J55+J67</f>
        <v>238582.23999999996</v>
      </c>
      <c r="K44" s="71">
        <f>K45+K61+K74+K82+K90+K110+K115+K55+K67</f>
        <v>262818</v>
      </c>
      <c r="L44" s="71">
        <f t="shared" ref="L44:M44" si="15">L45+L61+L74+L82+L90+L110+L115+L55+L67</f>
        <v>193100</v>
      </c>
      <c r="M44" s="71">
        <f t="shared" si="15"/>
        <v>219600</v>
      </c>
    </row>
    <row r="45" spans="1:15" ht="18.75" customHeight="1" x14ac:dyDescent="0.2">
      <c r="A45" s="406" t="s">
        <v>235</v>
      </c>
      <c r="B45" s="407"/>
      <c r="C45" s="407"/>
      <c r="D45" s="407"/>
      <c r="E45" s="407"/>
      <c r="F45" s="407"/>
      <c r="G45" s="407"/>
      <c r="H45" s="408"/>
      <c r="I45" s="172">
        <f>I49+I53</f>
        <v>91430.28</v>
      </c>
      <c r="J45" s="172">
        <f>J49+J53</f>
        <v>100762.88</v>
      </c>
      <c r="K45" s="16">
        <f>K49</f>
        <v>95001</v>
      </c>
      <c r="L45" s="16">
        <f>L49</f>
        <v>96200</v>
      </c>
      <c r="M45" s="16">
        <f>M49</f>
        <v>95700</v>
      </c>
    </row>
    <row r="46" spans="1:15" ht="15.75" customHeight="1" x14ac:dyDescent="0.2">
      <c r="A46" s="385" t="s">
        <v>157</v>
      </c>
      <c r="B46" s="386"/>
      <c r="C46" s="386"/>
      <c r="D46" s="386"/>
      <c r="E46" s="386"/>
      <c r="F46" s="386"/>
      <c r="G46" s="386"/>
      <c r="H46" s="387"/>
      <c r="I46" s="165"/>
      <c r="J46" s="165"/>
      <c r="K46" s="94"/>
      <c r="L46" s="94"/>
      <c r="M46" s="94"/>
    </row>
    <row r="47" spans="1:15" x14ac:dyDescent="0.2">
      <c r="A47" s="388" t="s">
        <v>59</v>
      </c>
      <c r="B47" s="389"/>
      <c r="C47" s="389"/>
      <c r="D47" s="389"/>
      <c r="E47" s="389"/>
      <c r="F47" s="389"/>
      <c r="G47" s="389"/>
      <c r="H47" s="390"/>
      <c r="I47" s="223">
        <f>I45</f>
        <v>91430.28</v>
      </c>
      <c r="J47" s="223">
        <v>99767.46</v>
      </c>
      <c r="K47" s="224">
        <v>94071</v>
      </c>
      <c r="L47" s="224">
        <v>96200</v>
      </c>
      <c r="M47" s="224">
        <v>95700</v>
      </c>
    </row>
    <row r="48" spans="1:15" x14ac:dyDescent="0.2">
      <c r="A48" s="388" t="s">
        <v>160</v>
      </c>
      <c r="B48" s="389"/>
      <c r="C48" s="389"/>
      <c r="D48" s="389"/>
      <c r="E48" s="389"/>
      <c r="F48" s="389"/>
      <c r="G48" s="389"/>
      <c r="H48" s="390"/>
      <c r="I48" s="223"/>
      <c r="J48" s="223">
        <f>J45-J47</f>
        <v>995.41999999999825</v>
      </c>
      <c r="K48" s="224">
        <f>K45-K47</f>
        <v>930</v>
      </c>
      <c r="L48" s="224"/>
      <c r="M48" s="224"/>
    </row>
    <row r="49" spans="1:13" x14ac:dyDescent="0.2">
      <c r="A49" s="17">
        <v>3</v>
      </c>
      <c r="B49" s="17"/>
      <c r="C49" s="17"/>
      <c r="D49" s="391" t="s">
        <v>4</v>
      </c>
      <c r="E49" s="392"/>
      <c r="F49" s="392"/>
      <c r="G49" s="392"/>
      <c r="H49" s="393"/>
      <c r="I49" s="166">
        <f>I50+I51+I52</f>
        <v>82701.929999999993</v>
      </c>
      <c r="J49" s="166">
        <f>J50+J51+J52</f>
        <v>94524.91</v>
      </c>
      <c r="K49" s="9">
        <f>K50+K51+K52</f>
        <v>95001</v>
      </c>
      <c r="L49" s="24">
        <f>L50+L51+L52</f>
        <v>96200</v>
      </c>
      <c r="M49" s="24">
        <f>M50+M51+M52</f>
        <v>95700</v>
      </c>
    </row>
    <row r="50" spans="1:13" x14ac:dyDescent="0.2">
      <c r="A50" s="17"/>
      <c r="B50" s="18">
        <v>31</v>
      </c>
      <c r="C50" s="18"/>
      <c r="D50" s="394" t="s">
        <v>5</v>
      </c>
      <c r="E50" s="395"/>
      <c r="F50" s="395"/>
      <c r="G50" s="395"/>
      <c r="H50" s="396"/>
      <c r="I50" s="167">
        <v>53507.199999999997</v>
      </c>
      <c r="J50" s="167">
        <v>46044.86</v>
      </c>
      <c r="K50" s="11">
        <v>51429</v>
      </c>
      <c r="L50" s="57">
        <v>52000</v>
      </c>
      <c r="M50" s="57">
        <v>52500</v>
      </c>
    </row>
    <row r="51" spans="1:13" x14ac:dyDescent="0.2">
      <c r="A51" s="17"/>
      <c r="B51" s="18">
        <v>32</v>
      </c>
      <c r="C51" s="18"/>
      <c r="D51" s="394" t="s">
        <v>6</v>
      </c>
      <c r="E51" s="395"/>
      <c r="F51" s="395"/>
      <c r="G51" s="395"/>
      <c r="H51" s="396"/>
      <c r="I51" s="167">
        <v>27814.23</v>
      </c>
      <c r="J51" s="167">
        <v>46840.92</v>
      </c>
      <c r="K51" s="11">
        <v>41222</v>
      </c>
      <c r="L51" s="57">
        <v>42000</v>
      </c>
      <c r="M51" s="57">
        <v>41000</v>
      </c>
    </row>
    <row r="52" spans="1:13" x14ac:dyDescent="0.2">
      <c r="A52" s="17"/>
      <c r="B52" s="18">
        <v>34</v>
      </c>
      <c r="C52" s="18"/>
      <c r="D52" s="394" t="s">
        <v>11</v>
      </c>
      <c r="E52" s="395"/>
      <c r="F52" s="395"/>
      <c r="G52" s="395"/>
      <c r="H52" s="396"/>
      <c r="I52" s="167">
        <v>1380.5</v>
      </c>
      <c r="J52" s="167">
        <v>1639.13</v>
      </c>
      <c r="K52" s="11">
        <v>2350</v>
      </c>
      <c r="L52" s="57">
        <v>2200</v>
      </c>
      <c r="M52" s="57">
        <v>2200</v>
      </c>
    </row>
    <row r="53" spans="1:13" x14ac:dyDescent="0.2">
      <c r="A53" s="17">
        <v>4</v>
      </c>
      <c r="B53" s="17"/>
      <c r="C53" s="17"/>
      <c r="D53" s="412" t="s">
        <v>19</v>
      </c>
      <c r="E53" s="412"/>
      <c r="F53" s="412"/>
      <c r="G53" s="412"/>
      <c r="H53" s="412"/>
      <c r="I53" s="166">
        <f>I54</f>
        <v>8728.35</v>
      </c>
      <c r="J53" s="166">
        <f>J54</f>
        <v>6237.97</v>
      </c>
      <c r="K53" s="9"/>
      <c r="L53" s="24"/>
      <c r="M53" s="24"/>
    </row>
    <row r="54" spans="1:13" x14ac:dyDescent="0.2">
      <c r="A54" s="17"/>
      <c r="B54" s="18">
        <v>42</v>
      </c>
      <c r="C54" s="18"/>
      <c r="D54" s="413" t="s">
        <v>20</v>
      </c>
      <c r="E54" s="413"/>
      <c r="F54" s="413"/>
      <c r="G54" s="413"/>
      <c r="H54" s="413"/>
      <c r="I54" s="167">
        <v>8728.35</v>
      </c>
      <c r="J54" s="167">
        <v>6237.97</v>
      </c>
      <c r="K54" s="11"/>
      <c r="L54" s="57"/>
      <c r="M54" s="57"/>
    </row>
    <row r="55" spans="1:13" ht="18.75" customHeight="1" x14ac:dyDescent="0.2">
      <c r="A55" s="382" t="s">
        <v>243</v>
      </c>
      <c r="B55" s="383"/>
      <c r="C55" s="383"/>
      <c r="D55" s="383"/>
      <c r="E55" s="383"/>
      <c r="F55" s="383"/>
      <c r="G55" s="383"/>
      <c r="H55" s="384"/>
      <c r="I55" s="168">
        <f t="shared" ref="I55:J55" si="16">I59</f>
        <v>0</v>
      </c>
      <c r="J55" s="168">
        <f t="shared" si="16"/>
        <v>0</v>
      </c>
      <c r="K55" s="16">
        <f>K59</f>
        <v>6106</v>
      </c>
      <c r="L55" s="16">
        <f t="shared" ref="L55:M55" si="17">L59</f>
        <v>1000</v>
      </c>
      <c r="M55" s="16">
        <f t="shared" si="17"/>
        <v>0</v>
      </c>
    </row>
    <row r="56" spans="1:13" ht="15.75" customHeight="1" x14ac:dyDescent="0.2">
      <c r="A56" s="385" t="s">
        <v>157</v>
      </c>
      <c r="B56" s="386"/>
      <c r="C56" s="386"/>
      <c r="D56" s="386"/>
      <c r="E56" s="386"/>
      <c r="F56" s="386"/>
      <c r="G56" s="386"/>
      <c r="H56" s="387"/>
      <c r="I56" s="165"/>
      <c r="J56" s="165"/>
      <c r="K56" s="94"/>
      <c r="L56" s="94"/>
      <c r="M56" s="94"/>
    </row>
    <row r="57" spans="1:13" x14ac:dyDescent="0.2">
      <c r="A57" s="388" t="s">
        <v>161</v>
      </c>
      <c r="B57" s="389"/>
      <c r="C57" s="389"/>
      <c r="D57" s="389"/>
      <c r="E57" s="389"/>
      <c r="F57" s="389"/>
      <c r="G57" s="389"/>
      <c r="H57" s="390"/>
      <c r="I57" s="223"/>
      <c r="J57" s="223"/>
      <c r="K57" s="224">
        <v>0</v>
      </c>
      <c r="L57" s="224">
        <v>1000</v>
      </c>
      <c r="M57" s="224"/>
    </row>
    <row r="58" spans="1:13" x14ac:dyDescent="0.2">
      <c r="A58" s="388" t="s">
        <v>78</v>
      </c>
      <c r="B58" s="389"/>
      <c r="C58" s="389"/>
      <c r="D58" s="389"/>
      <c r="E58" s="389"/>
      <c r="F58" s="389"/>
      <c r="G58" s="389"/>
      <c r="H58" s="390"/>
      <c r="I58" s="223"/>
      <c r="J58" s="223"/>
      <c r="K58" s="224">
        <f>K55-K57</f>
        <v>6106</v>
      </c>
      <c r="L58" s="224"/>
      <c r="M58" s="224"/>
    </row>
    <row r="59" spans="1:13" x14ac:dyDescent="0.2">
      <c r="A59" s="17">
        <v>4</v>
      </c>
      <c r="B59" s="17"/>
      <c r="C59" s="17"/>
      <c r="D59" s="391" t="s">
        <v>19</v>
      </c>
      <c r="E59" s="392"/>
      <c r="F59" s="392"/>
      <c r="G59" s="392"/>
      <c r="H59" s="393"/>
      <c r="I59" s="166"/>
      <c r="J59" s="166"/>
      <c r="K59" s="9">
        <f>K60</f>
        <v>6106</v>
      </c>
      <c r="L59" s="24">
        <f t="shared" ref="L59:M59" si="18">L60</f>
        <v>1000</v>
      </c>
      <c r="M59" s="24">
        <f t="shared" si="18"/>
        <v>0</v>
      </c>
    </row>
    <row r="60" spans="1:13" s="212" customFormat="1" x14ac:dyDescent="0.2">
      <c r="A60" s="18"/>
      <c r="B60" s="18">
        <v>42</v>
      </c>
      <c r="C60" s="18"/>
      <c r="D60" s="394" t="s">
        <v>20</v>
      </c>
      <c r="E60" s="395"/>
      <c r="F60" s="395"/>
      <c r="G60" s="395"/>
      <c r="H60" s="396"/>
      <c r="I60" s="167"/>
      <c r="J60" s="167"/>
      <c r="K60" s="11">
        <v>6106</v>
      </c>
      <c r="L60" s="57">
        <v>1000</v>
      </c>
      <c r="M60" s="57"/>
    </row>
    <row r="61" spans="1:13" ht="18.75" customHeight="1" x14ac:dyDescent="0.2">
      <c r="A61" s="382" t="s">
        <v>236</v>
      </c>
      <c r="B61" s="383"/>
      <c r="C61" s="383"/>
      <c r="D61" s="383"/>
      <c r="E61" s="383"/>
      <c r="F61" s="383"/>
      <c r="G61" s="383"/>
      <c r="H61" s="384"/>
      <c r="I61" s="168">
        <f t="shared" ref="I61:J61" si="19">I65</f>
        <v>3166.53</v>
      </c>
      <c r="J61" s="168">
        <f t="shared" si="19"/>
        <v>40533.550000000003</v>
      </c>
      <c r="K61" s="16">
        <f>K65</f>
        <v>82871</v>
      </c>
      <c r="L61" s="16">
        <f t="shared" ref="L61:M61" si="20">L65</f>
        <v>70000</v>
      </c>
      <c r="M61" s="16">
        <f t="shared" si="20"/>
        <v>75000</v>
      </c>
    </row>
    <row r="62" spans="1:13" ht="15.75" customHeight="1" x14ac:dyDescent="0.2">
      <c r="A62" s="385" t="s">
        <v>157</v>
      </c>
      <c r="B62" s="386"/>
      <c r="C62" s="386"/>
      <c r="D62" s="386"/>
      <c r="E62" s="386"/>
      <c r="F62" s="386"/>
      <c r="G62" s="386"/>
      <c r="H62" s="387"/>
      <c r="I62" s="165"/>
      <c r="J62" s="165"/>
      <c r="K62" s="94"/>
      <c r="L62" s="94"/>
      <c r="M62" s="94"/>
    </row>
    <row r="63" spans="1:13" x14ac:dyDescent="0.2">
      <c r="A63" s="388" t="s">
        <v>161</v>
      </c>
      <c r="B63" s="389"/>
      <c r="C63" s="389"/>
      <c r="D63" s="389"/>
      <c r="E63" s="389"/>
      <c r="F63" s="389"/>
      <c r="G63" s="389"/>
      <c r="H63" s="390"/>
      <c r="I63" s="223">
        <v>205.92</v>
      </c>
      <c r="J63" s="223">
        <f>J61</f>
        <v>40533.550000000003</v>
      </c>
      <c r="K63" s="224">
        <v>56326</v>
      </c>
      <c r="L63" s="224">
        <v>70000</v>
      </c>
      <c r="M63" s="224">
        <v>75000</v>
      </c>
    </row>
    <row r="64" spans="1:13" x14ac:dyDescent="0.2">
      <c r="A64" s="388" t="s">
        <v>78</v>
      </c>
      <c r="B64" s="389"/>
      <c r="C64" s="389"/>
      <c r="D64" s="389"/>
      <c r="E64" s="389"/>
      <c r="F64" s="389"/>
      <c r="G64" s="389"/>
      <c r="H64" s="390"/>
      <c r="I64" s="223">
        <f>I61-I63</f>
        <v>2960.61</v>
      </c>
      <c r="J64" s="223"/>
      <c r="K64" s="224">
        <f>K61-K63</f>
        <v>26545</v>
      </c>
      <c r="L64" s="224"/>
      <c r="M64" s="224"/>
    </row>
    <row r="65" spans="1:13" x14ac:dyDescent="0.2">
      <c r="A65" s="17">
        <v>3</v>
      </c>
      <c r="B65" s="17"/>
      <c r="C65" s="17"/>
      <c r="D65" s="391" t="s">
        <v>4</v>
      </c>
      <c r="E65" s="392"/>
      <c r="F65" s="392"/>
      <c r="G65" s="392"/>
      <c r="H65" s="393"/>
      <c r="I65" s="166">
        <f>I66</f>
        <v>3166.53</v>
      </c>
      <c r="J65" s="166">
        <f>J66</f>
        <v>40533.550000000003</v>
      </c>
      <c r="K65" s="9">
        <f>K66</f>
        <v>82871</v>
      </c>
      <c r="L65" s="24">
        <f t="shared" ref="L65:M65" si="21">L66</f>
        <v>70000</v>
      </c>
      <c r="M65" s="24">
        <f t="shared" si="21"/>
        <v>75000</v>
      </c>
    </row>
    <row r="66" spans="1:13" s="212" customFormat="1" x14ac:dyDescent="0.2">
      <c r="A66" s="18"/>
      <c r="B66" s="18">
        <v>32</v>
      </c>
      <c r="C66" s="18"/>
      <c r="D66" s="394" t="s">
        <v>6</v>
      </c>
      <c r="E66" s="395"/>
      <c r="F66" s="395"/>
      <c r="G66" s="395"/>
      <c r="H66" s="396"/>
      <c r="I66" s="167">
        <v>3166.53</v>
      </c>
      <c r="J66" s="167">
        <v>40533.550000000003</v>
      </c>
      <c r="K66" s="11">
        <v>82871</v>
      </c>
      <c r="L66" s="57">
        <v>70000</v>
      </c>
      <c r="M66" s="57">
        <v>75000</v>
      </c>
    </row>
    <row r="67" spans="1:13" ht="18.75" customHeight="1" x14ac:dyDescent="0.2">
      <c r="A67" s="382" t="s">
        <v>237</v>
      </c>
      <c r="B67" s="383"/>
      <c r="C67" s="383"/>
      <c r="D67" s="383"/>
      <c r="E67" s="383"/>
      <c r="F67" s="383"/>
      <c r="G67" s="383"/>
      <c r="H67" s="384"/>
      <c r="I67" s="168">
        <f t="shared" ref="I67:J67" si="22">I72</f>
        <v>0</v>
      </c>
      <c r="J67" s="168">
        <f t="shared" si="22"/>
        <v>39816.839999999997</v>
      </c>
      <c r="K67" s="16">
        <f>K72</f>
        <v>33181</v>
      </c>
      <c r="L67" s="16">
        <f t="shared" ref="L67:M67" si="23">L72</f>
        <v>10000</v>
      </c>
      <c r="M67" s="16">
        <f t="shared" si="23"/>
        <v>30000</v>
      </c>
    </row>
    <row r="68" spans="1:13" ht="15.75" customHeight="1" x14ac:dyDescent="0.2">
      <c r="A68" s="385" t="s">
        <v>157</v>
      </c>
      <c r="B68" s="386"/>
      <c r="C68" s="386"/>
      <c r="D68" s="386"/>
      <c r="E68" s="386"/>
      <c r="F68" s="386"/>
      <c r="G68" s="386"/>
      <c r="H68" s="387"/>
      <c r="I68" s="165"/>
      <c r="J68" s="165"/>
      <c r="K68" s="94"/>
      <c r="L68" s="94"/>
      <c r="M68" s="94"/>
    </row>
    <row r="69" spans="1:13" x14ac:dyDescent="0.2">
      <c r="A69" s="388" t="s">
        <v>161</v>
      </c>
      <c r="B69" s="389"/>
      <c r="C69" s="389"/>
      <c r="D69" s="389"/>
      <c r="E69" s="389"/>
      <c r="F69" s="389"/>
      <c r="G69" s="389"/>
      <c r="H69" s="390"/>
      <c r="I69" s="223"/>
      <c r="J69" s="223"/>
      <c r="K69" s="224">
        <v>29198</v>
      </c>
      <c r="L69" s="224">
        <v>8000</v>
      </c>
      <c r="M69" s="224">
        <v>27500</v>
      </c>
    </row>
    <row r="70" spans="1:13" x14ac:dyDescent="0.2">
      <c r="A70" s="388" t="s">
        <v>103</v>
      </c>
      <c r="B70" s="389"/>
      <c r="C70" s="389"/>
      <c r="D70" s="389"/>
      <c r="E70" s="389"/>
      <c r="F70" s="389"/>
      <c r="G70" s="389"/>
      <c r="H70" s="390"/>
      <c r="I70" s="223"/>
      <c r="J70" s="223"/>
      <c r="K70" s="224">
        <v>1328</v>
      </c>
      <c r="L70" s="224">
        <v>2000</v>
      </c>
      <c r="M70" s="224">
        <v>2500</v>
      </c>
    </row>
    <row r="71" spans="1:13" x14ac:dyDescent="0.2">
      <c r="A71" s="388" t="s">
        <v>78</v>
      </c>
      <c r="B71" s="389"/>
      <c r="C71" s="389"/>
      <c r="D71" s="389"/>
      <c r="E71" s="389"/>
      <c r="F71" s="389"/>
      <c r="G71" s="389"/>
      <c r="H71" s="390"/>
      <c r="I71" s="223"/>
      <c r="J71" s="223">
        <f>J67</f>
        <v>39816.839999999997</v>
      </c>
      <c r="K71" s="224">
        <f>K67-K69-K70</f>
        <v>2655</v>
      </c>
      <c r="L71" s="224"/>
      <c r="M71" s="224"/>
    </row>
    <row r="72" spans="1:13" x14ac:dyDescent="0.2">
      <c r="A72" s="17">
        <v>4</v>
      </c>
      <c r="B72" s="17"/>
      <c r="C72" s="17"/>
      <c r="D72" s="391" t="s">
        <v>19</v>
      </c>
      <c r="E72" s="392"/>
      <c r="F72" s="392"/>
      <c r="G72" s="392"/>
      <c r="H72" s="393"/>
      <c r="I72" s="166"/>
      <c r="J72" s="166">
        <f>J73</f>
        <v>39816.839999999997</v>
      </c>
      <c r="K72" s="9">
        <f>K73</f>
        <v>33181</v>
      </c>
      <c r="L72" s="24">
        <f t="shared" ref="L72:M72" si="24">L73</f>
        <v>10000</v>
      </c>
      <c r="M72" s="24">
        <f t="shared" si="24"/>
        <v>30000</v>
      </c>
    </row>
    <row r="73" spans="1:13" s="212" customFormat="1" x14ac:dyDescent="0.2">
      <c r="A73" s="18"/>
      <c r="B73" s="18">
        <v>42</v>
      </c>
      <c r="C73" s="18"/>
      <c r="D73" s="394" t="s">
        <v>20</v>
      </c>
      <c r="E73" s="395"/>
      <c r="F73" s="395"/>
      <c r="G73" s="395"/>
      <c r="H73" s="396"/>
      <c r="I73" s="167"/>
      <c r="J73" s="167">
        <v>39816.839999999997</v>
      </c>
      <c r="K73" s="11">
        <v>33181</v>
      </c>
      <c r="L73" s="57">
        <v>10000</v>
      </c>
      <c r="M73" s="57">
        <v>30000</v>
      </c>
    </row>
    <row r="74" spans="1:13" ht="15.75" customHeight="1" x14ac:dyDescent="0.2">
      <c r="A74" s="382" t="s">
        <v>238</v>
      </c>
      <c r="B74" s="383"/>
      <c r="C74" s="383"/>
      <c r="D74" s="383"/>
      <c r="E74" s="383"/>
      <c r="F74" s="383"/>
      <c r="G74" s="383"/>
      <c r="H74" s="384"/>
      <c r="I74" s="168">
        <f t="shared" ref="I74:J74" si="25">I78+I80</f>
        <v>44204.659999999996</v>
      </c>
      <c r="J74" s="168">
        <f t="shared" si="25"/>
        <v>42471.299999999996</v>
      </c>
      <c r="K74" s="16">
        <f>K78+K80</f>
        <v>30527</v>
      </c>
      <c r="L74" s="16">
        <f t="shared" ref="L74:M74" si="26">L78+L80</f>
        <v>0</v>
      </c>
      <c r="M74" s="16">
        <f t="shared" si="26"/>
        <v>0</v>
      </c>
    </row>
    <row r="75" spans="1:13" ht="15.75" customHeight="1" x14ac:dyDescent="0.2">
      <c r="A75" s="385" t="s">
        <v>158</v>
      </c>
      <c r="B75" s="386"/>
      <c r="C75" s="386"/>
      <c r="D75" s="386"/>
      <c r="E75" s="386"/>
      <c r="F75" s="386"/>
      <c r="G75" s="386"/>
      <c r="H75" s="387"/>
      <c r="I75" s="165"/>
      <c r="J75" s="165"/>
      <c r="K75" s="94"/>
      <c r="L75" s="94"/>
      <c r="M75" s="94"/>
    </row>
    <row r="76" spans="1:13" x14ac:dyDescent="0.2">
      <c r="A76" s="388" t="s">
        <v>104</v>
      </c>
      <c r="B76" s="389"/>
      <c r="C76" s="389"/>
      <c r="D76" s="389"/>
      <c r="E76" s="389"/>
      <c r="F76" s="389"/>
      <c r="G76" s="389"/>
      <c r="H76" s="390"/>
      <c r="I76" s="223">
        <f>I74</f>
        <v>44204.659999999996</v>
      </c>
      <c r="J76" s="223"/>
      <c r="K76" s="224"/>
      <c r="L76" s="224"/>
      <c r="M76" s="224">
        <v>0</v>
      </c>
    </row>
    <row r="77" spans="1:13" x14ac:dyDescent="0.2">
      <c r="A77" s="388" t="s">
        <v>13</v>
      </c>
      <c r="B77" s="389"/>
      <c r="C77" s="389"/>
      <c r="D77" s="389"/>
      <c r="E77" s="389"/>
      <c r="F77" s="389"/>
      <c r="G77" s="389"/>
      <c r="H77" s="390"/>
      <c r="I77" s="223"/>
      <c r="J77" s="223">
        <f>J74</f>
        <v>42471.299999999996</v>
      </c>
      <c r="K77" s="224">
        <f>K74</f>
        <v>30527</v>
      </c>
      <c r="L77" s="224"/>
      <c r="M77" s="224"/>
    </row>
    <row r="78" spans="1:13" x14ac:dyDescent="0.2">
      <c r="A78" s="17">
        <v>3</v>
      </c>
      <c r="B78" s="17"/>
      <c r="C78" s="17"/>
      <c r="D78" s="420" t="s">
        <v>4</v>
      </c>
      <c r="E78" s="421"/>
      <c r="F78" s="421"/>
      <c r="G78" s="421"/>
      <c r="H78" s="422"/>
      <c r="I78" s="173">
        <f>I79</f>
        <v>4387.82</v>
      </c>
      <c r="J78" s="173">
        <f>J79</f>
        <v>2654.46</v>
      </c>
      <c r="K78" s="9">
        <f>K79</f>
        <v>664</v>
      </c>
      <c r="L78" s="9">
        <f t="shared" ref="L78:M78" si="27">L79</f>
        <v>0</v>
      </c>
      <c r="M78" s="9">
        <f t="shared" si="27"/>
        <v>0</v>
      </c>
    </row>
    <row r="79" spans="1:13" x14ac:dyDescent="0.2">
      <c r="A79" s="18"/>
      <c r="B79" s="18">
        <v>34</v>
      </c>
      <c r="C79" s="18"/>
      <c r="D79" s="414" t="s">
        <v>11</v>
      </c>
      <c r="E79" s="415"/>
      <c r="F79" s="415"/>
      <c r="G79" s="415"/>
      <c r="H79" s="416"/>
      <c r="I79" s="174">
        <v>4387.82</v>
      </c>
      <c r="J79" s="174">
        <v>2654.46</v>
      </c>
      <c r="K79" s="11">
        <v>664</v>
      </c>
      <c r="L79" s="11"/>
      <c r="M79" s="11"/>
    </row>
    <row r="80" spans="1:13" ht="25.5" customHeight="1" x14ac:dyDescent="0.2">
      <c r="A80" s="17">
        <v>5</v>
      </c>
      <c r="B80" s="17"/>
      <c r="C80" s="17"/>
      <c r="D80" s="420" t="s">
        <v>27</v>
      </c>
      <c r="E80" s="421"/>
      <c r="F80" s="421"/>
      <c r="G80" s="421"/>
      <c r="H80" s="422"/>
      <c r="I80" s="173">
        <f>I81</f>
        <v>39816.839999999997</v>
      </c>
      <c r="J80" s="173">
        <f>J81</f>
        <v>39816.839999999997</v>
      </c>
      <c r="K80" s="32">
        <f>K81</f>
        <v>29863</v>
      </c>
      <c r="L80" s="32">
        <f t="shared" ref="L80:M80" si="28">L81</f>
        <v>0</v>
      </c>
      <c r="M80" s="32">
        <f t="shared" si="28"/>
        <v>0</v>
      </c>
    </row>
    <row r="81" spans="1:13" ht="17.25" customHeight="1" x14ac:dyDescent="0.2">
      <c r="A81" s="18"/>
      <c r="B81" s="18">
        <v>54</v>
      </c>
      <c r="C81" s="18"/>
      <c r="D81" s="414" t="s">
        <v>28</v>
      </c>
      <c r="E81" s="415"/>
      <c r="F81" s="415"/>
      <c r="G81" s="415"/>
      <c r="H81" s="416"/>
      <c r="I81" s="174">
        <v>39816.839999999997</v>
      </c>
      <c r="J81" s="174">
        <v>39816.839999999997</v>
      </c>
      <c r="K81" s="22">
        <v>29863</v>
      </c>
      <c r="L81" s="22"/>
      <c r="M81" s="22"/>
    </row>
    <row r="82" spans="1:13" ht="15.75" customHeight="1" x14ac:dyDescent="0.2">
      <c r="A82" s="382" t="s">
        <v>239</v>
      </c>
      <c r="B82" s="383"/>
      <c r="C82" s="383"/>
      <c r="D82" s="383"/>
      <c r="E82" s="383"/>
      <c r="F82" s="383"/>
      <c r="G82" s="383"/>
      <c r="H82" s="384"/>
      <c r="I82" s="168">
        <f>I86+I88</f>
        <v>6469.91</v>
      </c>
      <c r="J82" s="168">
        <f>J86</f>
        <v>8494.26</v>
      </c>
      <c r="K82" s="16">
        <f>K86</f>
        <v>11282</v>
      </c>
      <c r="L82" s="16">
        <f t="shared" ref="L82:M82" si="29">L86</f>
        <v>12000</v>
      </c>
      <c r="M82" s="16">
        <f t="shared" si="29"/>
        <v>15000</v>
      </c>
    </row>
    <row r="83" spans="1:13" ht="17.25" customHeight="1" x14ac:dyDescent="0.2">
      <c r="A83" s="417" t="s">
        <v>157</v>
      </c>
      <c r="B83" s="418"/>
      <c r="C83" s="418"/>
      <c r="D83" s="418"/>
      <c r="E83" s="418"/>
      <c r="F83" s="418"/>
      <c r="G83" s="418"/>
      <c r="H83" s="419"/>
      <c r="I83" s="175"/>
      <c r="J83" s="175"/>
      <c r="K83" s="94"/>
      <c r="L83" s="94"/>
      <c r="M83" s="94"/>
    </row>
    <row r="84" spans="1:13" s="90" customFormat="1" ht="17.25" customHeight="1" x14ac:dyDescent="0.2">
      <c r="A84" s="515" t="s">
        <v>78</v>
      </c>
      <c r="B84" s="516"/>
      <c r="C84" s="516"/>
      <c r="D84" s="516"/>
      <c r="E84" s="516"/>
      <c r="F84" s="516"/>
      <c r="G84" s="516"/>
      <c r="H84" s="517"/>
      <c r="I84" s="227">
        <v>3576.88</v>
      </c>
      <c r="J84" s="227"/>
      <c r="K84" s="224"/>
      <c r="L84" s="224"/>
      <c r="M84" s="224"/>
    </row>
    <row r="85" spans="1:13" ht="17.25" customHeight="1" x14ac:dyDescent="0.2">
      <c r="A85" s="388" t="s">
        <v>13</v>
      </c>
      <c r="B85" s="389"/>
      <c r="C85" s="389"/>
      <c r="D85" s="389"/>
      <c r="E85" s="389"/>
      <c r="F85" s="389"/>
      <c r="G85" s="389"/>
      <c r="H85" s="390"/>
      <c r="I85" s="223">
        <f>I82-I84</f>
        <v>2893.0299999999997</v>
      </c>
      <c r="J85" s="223">
        <v>8494.26</v>
      </c>
      <c r="K85" s="224">
        <f>K82</f>
        <v>11282</v>
      </c>
      <c r="L85" s="224">
        <v>12000</v>
      </c>
      <c r="M85" s="224">
        <v>15000</v>
      </c>
    </row>
    <row r="86" spans="1:13" x14ac:dyDescent="0.2">
      <c r="A86" s="17">
        <v>3</v>
      </c>
      <c r="B86" s="17"/>
      <c r="C86" s="17"/>
      <c r="D86" s="391" t="s">
        <v>4</v>
      </c>
      <c r="E86" s="392"/>
      <c r="F86" s="392"/>
      <c r="G86" s="392"/>
      <c r="H86" s="393"/>
      <c r="I86" s="166">
        <f>I87</f>
        <v>2214.48</v>
      </c>
      <c r="J86" s="166">
        <f>J87</f>
        <v>8494.26</v>
      </c>
      <c r="K86" s="9">
        <f>K87</f>
        <v>11282</v>
      </c>
      <c r="L86" s="24">
        <f t="shared" ref="L86:M86" si="30">L87</f>
        <v>12000</v>
      </c>
      <c r="M86" s="24">
        <f t="shared" si="30"/>
        <v>15000</v>
      </c>
    </row>
    <row r="87" spans="1:13" x14ac:dyDescent="0.2">
      <c r="A87" s="18"/>
      <c r="B87" s="18">
        <v>32</v>
      </c>
      <c r="C87" s="18"/>
      <c r="D87" s="394" t="s">
        <v>6</v>
      </c>
      <c r="E87" s="395"/>
      <c r="F87" s="395"/>
      <c r="G87" s="395"/>
      <c r="H87" s="396"/>
      <c r="I87" s="167">
        <v>2214.48</v>
      </c>
      <c r="J87" s="167">
        <v>8494.26</v>
      </c>
      <c r="K87" s="11">
        <v>11282</v>
      </c>
      <c r="L87" s="57">
        <v>12000</v>
      </c>
      <c r="M87" s="57">
        <v>15000</v>
      </c>
    </row>
    <row r="88" spans="1:13" s="212" customFormat="1" x14ac:dyDescent="0.2">
      <c r="A88" s="17">
        <v>4</v>
      </c>
      <c r="B88" s="17"/>
      <c r="C88" s="17"/>
      <c r="D88" s="412" t="s">
        <v>19</v>
      </c>
      <c r="E88" s="412"/>
      <c r="F88" s="412"/>
      <c r="G88" s="412"/>
      <c r="H88" s="412"/>
      <c r="I88" s="166">
        <f>I89</f>
        <v>4255.43</v>
      </c>
      <c r="J88" s="166"/>
      <c r="K88" s="9"/>
      <c r="L88" s="24"/>
      <c r="M88" s="24"/>
    </row>
    <row r="89" spans="1:13" x14ac:dyDescent="0.2">
      <c r="A89" s="18"/>
      <c r="B89" s="18">
        <v>45</v>
      </c>
      <c r="C89" s="18"/>
      <c r="D89" s="413" t="s">
        <v>305</v>
      </c>
      <c r="E89" s="413"/>
      <c r="F89" s="413"/>
      <c r="G89" s="413"/>
      <c r="H89" s="413"/>
      <c r="I89" s="167">
        <v>4255.43</v>
      </c>
      <c r="J89" s="167"/>
      <c r="K89" s="11"/>
      <c r="L89" s="57"/>
      <c r="M89" s="57"/>
    </row>
    <row r="90" spans="1:13" ht="17.25" customHeight="1" x14ac:dyDescent="0.2">
      <c r="A90" s="382" t="s">
        <v>240</v>
      </c>
      <c r="B90" s="383"/>
      <c r="C90" s="383"/>
      <c r="D90" s="383"/>
      <c r="E90" s="383"/>
      <c r="F90" s="383"/>
      <c r="G90" s="383"/>
      <c r="H90" s="384"/>
      <c r="I90" s="168">
        <f t="shared" ref="I90:J90" si="31">I93</f>
        <v>547.48</v>
      </c>
      <c r="J90" s="168">
        <f t="shared" si="31"/>
        <v>1858.12</v>
      </c>
      <c r="K90" s="16">
        <f>K93</f>
        <v>1991</v>
      </c>
      <c r="L90" s="16">
        <f t="shared" ref="L90:M90" si="32">L93</f>
        <v>2000</v>
      </c>
      <c r="M90" s="16">
        <f t="shared" si="32"/>
        <v>2000</v>
      </c>
    </row>
    <row r="91" spans="1:13" ht="16.5" customHeight="1" x14ac:dyDescent="0.2">
      <c r="A91" s="385" t="s">
        <v>159</v>
      </c>
      <c r="B91" s="386"/>
      <c r="C91" s="386"/>
      <c r="D91" s="386"/>
      <c r="E91" s="386"/>
      <c r="F91" s="386"/>
      <c r="G91" s="386"/>
      <c r="H91" s="387"/>
      <c r="I91" s="165"/>
      <c r="J91" s="165"/>
      <c r="K91" s="94"/>
      <c r="L91" s="94"/>
      <c r="M91" s="94"/>
    </row>
    <row r="92" spans="1:13" ht="17.25" customHeight="1" x14ac:dyDescent="0.2">
      <c r="A92" s="388" t="s">
        <v>13</v>
      </c>
      <c r="B92" s="389"/>
      <c r="C92" s="389"/>
      <c r="D92" s="389"/>
      <c r="E92" s="389"/>
      <c r="F92" s="389"/>
      <c r="G92" s="389"/>
      <c r="H92" s="390"/>
      <c r="I92" s="223">
        <f>I90</f>
        <v>547.48</v>
      </c>
      <c r="J92" s="223">
        <f>J90</f>
        <v>1858.12</v>
      </c>
      <c r="K92" s="224">
        <f>K90</f>
        <v>1991</v>
      </c>
      <c r="L92" s="228">
        <v>2000</v>
      </c>
      <c r="M92" s="224">
        <v>2000</v>
      </c>
    </row>
    <row r="93" spans="1:13" x14ac:dyDescent="0.2">
      <c r="A93" s="17">
        <v>3</v>
      </c>
      <c r="B93" s="17"/>
      <c r="C93" s="18"/>
      <c r="D93" s="420" t="s">
        <v>4</v>
      </c>
      <c r="E93" s="421"/>
      <c r="F93" s="421"/>
      <c r="G93" s="421"/>
      <c r="H93" s="422"/>
      <c r="I93" s="173">
        <f>I94</f>
        <v>547.48</v>
      </c>
      <c r="J93" s="173">
        <f>J94</f>
        <v>1858.12</v>
      </c>
      <c r="K93" s="9">
        <f>K94</f>
        <v>1991</v>
      </c>
      <c r="L93" s="24">
        <f>L94</f>
        <v>2000</v>
      </c>
      <c r="M93" s="24">
        <f>M94</f>
        <v>2000</v>
      </c>
    </row>
    <row r="94" spans="1:13" x14ac:dyDescent="0.2">
      <c r="A94" s="18"/>
      <c r="B94" s="18">
        <v>32</v>
      </c>
      <c r="C94" s="18"/>
      <c r="D94" s="414" t="s">
        <v>6</v>
      </c>
      <c r="E94" s="415"/>
      <c r="F94" s="415"/>
      <c r="G94" s="415"/>
      <c r="H94" s="416"/>
      <c r="I94" s="174">
        <v>547.48</v>
      </c>
      <c r="J94" s="174">
        <v>1858.12</v>
      </c>
      <c r="K94" s="11">
        <v>1991</v>
      </c>
      <c r="L94" s="57">
        <v>2000</v>
      </c>
      <c r="M94" s="57">
        <v>2000</v>
      </c>
    </row>
    <row r="95" spans="1:13" ht="17.25" customHeight="1" x14ac:dyDescent="0.2">
      <c r="A95" s="382" t="s">
        <v>306</v>
      </c>
      <c r="B95" s="383"/>
      <c r="C95" s="383"/>
      <c r="D95" s="383"/>
      <c r="E95" s="383"/>
      <c r="F95" s="383"/>
      <c r="G95" s="383"/>
      <c r="H95" s="384"/>
      <c r="I95" s="168">
        <f t="shared" ref="I95:J95" si="33">I98</f>
        <v>663.61</v>
      </c>
      <c r="J95" s="168">
        <f t="shared" si="33"/>
        <v>0</v>
      </c>
      <c r="K95" s="16">
        <f>K98</f>
        <v>0</v>
      </c>
      <c r="L95" s="16">
        <f t="shared" ref="L95:M95" si="34">L98</f>
        <v>0</v>
      </c>
      <c r="M95" s="16">
        <f t="shared" si="34"/>
        <v>0</v>
      </c>
    </row>
    <row r="96" spans="1:13" ht="16.5" customHeight="1" x14ac:dyDescent="0.2">
      <c r="A96" s="385" t="s">
        <v>159</v>
      </c>
      <c r="B96" s="386"/>
      <c r="C96" s="386"/>
      <c r="D96" s="386"/>
      <c r="E96" s="386"/>
      <c r="F96" s="386"/>
      <c r="G96" s="386"/>
      <c r="H96" s="387"/>
      <c r="I96" s="165"/>
      <c r="J96" s="165"/>
      <c r="K96" s="94"/>
      <c r="L96" s="94"/>
      <c r="M96" s="94"/>
    </row>
    <row r="97" spans="1:13" ht="16.5" customHeight="1" x14ac:dyDescent="0.2">
      <c r="A97" s="388" t="s">
        <v>13</v>
      </c>
      <c r="B97" s="389"/>
      <c r="C97" s="389"/>
      <c r="D97" s="389"/>
      <c r="E97" s="389"/>
      <c r="F97" s="389"/>
      <c r="G97" s="389"/>
      <c r="H97" s="390"/>
      <c r="I97" s="223">
        <f>I95</f>
        <v>663.61</v>
      </c>
      <c r="J97" s="223"/>
      <c r="K97" s="224"/>
      <c r="L97" s="228"/>
      <c r="M97" s="224"/>
    </row>
    <row r="98" spans="1:13" x14ac:dyDescent="0.2">
      <c r="A98" s="17">
        <v>3</v>
      </c>
      <c r="B98" s="17"/>
      <c r="C98" s="18"/>
      <c r="D98" s="420" t="s">
        <v>4</v>
      </c>
      <c r="E98" s="421"/>
      <c r="F98" s="421"/>
      <c r="G98" s="421"/>
      <c r="H98" s="422"/>
      <c r="I98" s="173">
        <f>I99</f>
        <v>663.61</v>
      </c>
      <c r="J98" s="173"/>
      <c r="K98" s="9">
        <f>K99</f>
        <v>0</v>
      </c>
      <c r="L98" s="24">
        <f>L99</f>
        <v>0</v>
      </c>
      <c r="M98" s="24">
        <f>M99</f>
        <v>0</v>
      </c>
    </row>
    <row r="99" spans="1:13" x14ac:dyDescent="0.2">
      <c r="A99" s="18"/>
      <c r="B99" s="18">
        <v>32</v>
      </c>
      <c r="C99" s="18"/>
      <c r="D99" s="414" t="s">
        <v>6</v>
      </c>
      <c r="E99" s="415"/>
      <c r="F99" s="415"/>
      <c r="G99" s="415"/>
      <c r="H99" s="416"/>
      <c r="I99" s="174">
        <v>663.61</v>
      </c>
      <c r="J99" s="174"/>
      <c r="K99" s="11"/>
      <c r="L99" s="57"/>
      <c r="M99" s="57"/>
    </row>
    <row r="100" spans="1:13" ht="28.5" customHeight="1" x14ac:dyDescent="0.2">
      <c r="A100" s="382" t="s">
        <v>307</v>
      </c>
      <c r="B100" s="383"/>
      <c r="C100" s="383"/>
      <c r="D100" s="383"/>
      <c r="E100" s="383"/>
      <c r="F100" s="383"/>
      <c r="G100" s="383"/>
      <c r="H100" s="384"/>
      <c r="I100" s="168">
        <f t="shared" ref="I100:J100" si="35">I103</f>
        <v>1161.32</v>
      </c>
      <c r="J100" s="168">
        <f t="shared" si="35"/>
        <v>0</v>
      </c>
      <c r="K100" s="16">
        <f>K103</f>
        <v>0</v>
      </c>
      <c r="L100" s="16">
        <f t="shared" ref="L100:M100" si="36">L103</f>
        <v>0</v>
      </c>
      <c r="M100" s="16">
        <f t="shared" si="36"/>
        <v>0</v>
      </c>
    </row>
    <row r="101" spans="1:13" ht="16.5" customHeight="1" x14ac:dyDescent="0.2">
      <c r="A101" s="385" t="s">
        <v>159</v>
      </c>
      <c r="B101" s="386"/>
      <c r="C101" s="386"/>
      <c r="D101" s="386"/>
      <c r="E101" s="386"/>
      <c r="F101" s="386"/>
      <c r="G101" s="386"/>
      <c r="H101" s="387"/>
      <c r="I101" s="165"/>
      <c r="J101" s="165"/>
      <c r="K101" s="94">
        <f>K100</f>
        <v>0</v>
      </c>
      <c r="L101" s="94">
        <f>L100</f>
        <v>0</v>
      </c>
      <c r="M101" s="94">
        <f>M100</f>
        <v>0</v>
      </c>
    </row>
    <row r="102" spans="1:13" ht="16.5" customHeight="1" x14ac:dyDescent="0.2">
      <c r="A102" s="388" t="s">
        <v>13</v>
      </c>
      <c r="B102" s="389"/>
      <c r="C102" s="389"/>
      <c r="D102" s="389"/>
      <c r="E102" s="389"/>
      <c r="F102" s="389"/>
      <c r="G102" s="389"/>
      <c r="H102" s="390"/>
      <c r="I102" s="223">
        <f>I100</f>
        <v>1161.32</v>
      </c>
      <c r="J102" s="223"/>
      <c r="K102" s="224"/>
      <c r="L102" s="228"/>
      <c r="M102" s="224"/>
    </row>
    <row r="103" spans="1:13" x14ac:dyDescent="0.2">
      <c r="A103" s="17">
        <v>3</v>
      </c>
      <c r="B103" s="17"/>
      <c r="C103" s="18"/>
      <c r="D103" s="420" t="s">
        <v>4</v>
      </c>
      <c r="E103" s="421"/>
      <c r="F103" s="421"/>
      <c r="G103" s="421"/>
      <c r="H103" s="422"/>
      <c r="I103" s="173">
        <f>I104</f>
        <v>1161.32</v>
      </c>
      <c r="J103" s="173"/>
      <c r="K103" s="9">
        <f>K104</f>
        <v>0</v>
      </c>
      <c r="L103" s="24">
        <f>L104</f>
        <v>0</v>
      </c>
      <c r="M103" s="24">
        <f>M104</f>
        <v>0</v>
      </c>
    </row>
    <row r="104" spans="1:13" x14ac:dyDescent="0.2">
      <c r="A104" s="18"/>
      <c r="B104" s="18">
        <v>32</v>
      </c>
      <c r="C104" s="18"/>
      <c r="D104" s="414" t="s">
        <v>6</v>
      </c>
      <c r="E104" s="415"/>
      <c r="F104" s="415"/>
      <c r="G104" s="415"/>
      <c r="H104" s="416"/>
      <c r="I104" s="174">
        <v>1161.32</v>
      </c>
      <c r="J104" s="174"/>
      <c r="K104" s="11"/>
      <c r="L104" s="57"/>
      <c r="M104" s="57"/>
    </row>
    <row r="105" spans="1:13" ht="28.5" customHeight="1" x14ac:dyDescent="0.2">
      <c r="A105" s="382" t="s">
        <v>308</v>
      </c>
      <c r="B105" s="383"/>
      <c r="C105" s="383"/>
      <c r="D105" s="383"/>
      <c r="E105" s="383"/>
      <c r="F105" s="383"/>
      <c r="G105" s="383"/>
      <c r="H105" s="384"/>
      <c r="I105" s="168">
        <f t="shared" ref="I105:J105" si="37">I108</f>
        <v>1061.78</v>
      </c>
      <c r="J105" s="168">
        <f t="shared" si="37"/>
        <v>0</v>
      </c>
      <c r="K105" s="16">
        <f>K108</f>
        <v>0</v>
      </c>
      <c r="L105" s="16">
        <f t="shared" ref="L105:M105" si="38">L108</f>
        <v>0</v>
      </c>
      <c r="M105" s="16">
        <f t="shared" si="38"/>
        <v>0</v>
      </c>
    </row>
    <row r="106" spans="1:13" ht="16.5" customHeight="1" x14ac:dyDescent="0.2">
      <c r="A106" s="385" t="s">
        <v>159</v>
      </c>
      <c r="B106" s="386"/>
      <c r="C106" s="386"/>
      <c r="D106" s="386"/>
      <c r="E106" s="386"/>
      <c r="F106" s="386"/>
      <c r="G106" s="386"/>
      <c r="H106" s="387"/>
      <c r="I106" s="165"/>
      <c r="J106" s="165"/>
      <c r="K106" s="94">
        <f>K105</f>
        <v>0</v>
      </c>
      <c r="L106" s="94">
        <f>L105</f>
        <v>0</v>
      </c>
      <c r="M106" s="94">
        <f>M105</f>
        <v>0</v>
      </c>
    </row>
    <row r="107" spans="1:13" x14ac:dyDescent="0.2">
      <c r="A107" s="388" t="s">
        <v>13</v>
      </c>
      <c r="B107" s="389"/>
      <c r="C107" s="389"/>
      <c r="D107" s="389"/>
      <c r="E107" s="389"/>
      <c r="F107" s="389"/>
      <c r="G107" s="389"/>
      <c r="H107" s="390"/>
      <c r="I107" s="223">
        <f>I105</f>
        <v>1061.78</v>
      </c>
      <c r="J107" s="223"/>
      <c r="K107" s="224"/>
      <c r="L107" s="228"/>
      <c r="M107" s="224"/>
    </row>
    <row r="108" spans="1:13" x14ac:dyDescent="0.2">
      <c r="A108" s="17">
        <v>3</v>
      </c>
      <c r="B108" s="17"/>
      <c r="C108" s="18"/>
      <c r="D108" s="420" t="s">
        <v>4</v>
      </c>
      <c r="E108" s="421"/>
      <c r="F108" s="421"/>
      <c r="G108" s="421"/>
      <c r="H108" s="422"/>
      <c r="I108" s="173">
        <f>I109</f>
        <v>1061.78</v>
      </c>
      <c r="J108" s="173"/>
      <c r="K108" s="9">
        <f>K109</f>
        <v>0</v>
      </c>
      <c r="L108" s="24">
        <f>L109</f>
        <v>0</v>
      </c>
      <c r="M108" s="24">
        <f>M109</f>
        <v>0</v>
      </c>
    </row>
    <row r="109" spans="1:13" x14ac:dyDescent="0.2">
      <c r="A109" s="18"/>
      <c r="B109" s="18">
        <v>32</v>
      </c>
      <c r="C109" s="18"/>
      <c r="D109" s="414" t="s">
        <v>6</v>
      </c>
      <c r="E109" s="415"/>
      <c r="F109" s="415"/>
      <c r="G109" s="415"/>
      <c r="H109" s="416"/>
      <c r="I109" s="174">
        <v>1061.78</v>
      </c>
      <c r="J109" s="174"/>
      <c r="K109" s="11"/>
      <c r="L109" s="57"/>
      <c r="M109" s="57"/>
    </row>
    <row r="110" spans="1:13" ht="18" customHeight="1" x14ac:dyDescent="0.2">
      <c r="A110" s="426" t="s">
        <v>241</v>
      </c>
      <c r="B110" s="427"/>
      <c r="C110" s="427"/>
      <c r="D110" s="427"/>
      <c r="E110" s="427"/>
      <c r="F110" s="427"/>
      <c r="G110" s="427"/>
      <c r="H110" s="428"/>
      <c r="I110" s="176">
        <f t="shared" ref="I110:J110" si="39">I113</f>
        <v>597.26</v>
      </c>
      <c r="J110" s="176">
        <f t="shared" si="39"/>
        <v>663.61</v>
      </c>
      <c r="K110" s="23">
        <f>K113</f>
        <v>664</v>
      </c>
      <c r="L110" s="23">
        <f>L113</f>
        <v>700</v>
      </c>
      <c r="M110" s="23">
        <f>M113</f>
        <v>700</v>
      </c>
    </row>
    <row r="111" spans="1:13" ht="15" customHeight="1" x14ac:dyDescent="0.2">
      <c r="A111" s="385" t="s">
        <v>159</v>
      </c>
      <c r="B111" s="386"/>
      <c r="C111" s="386"/>
      <c r="D111" s="386"/>
      <c r="E111" s="386"/>
      <c r="F111" s="386"/>
      <c r="G111" s="386"/>
      <c r="H111" s="387"/>
      <c r="I111" s="165"/>
      <c r="J111" s="165"/>
      <c r="K111" s="94"/>
      <c r="L111" s="94"/>
      <c r="M111" s="94"/>
    </row>
    <row r="112" spans="1:13" ht="15" customHeight="1" x14ac:dyDescent="0.2">
      <c r="A112" s="423" t="s">
        <v>13</v>
      </c>
      <c r="B112" s="424"/>
      <c r="C112" s="424"/>
      <c r="D112" s="424"/>
      <c r="E112" s="424"/>
      <c r="F112" s="424"/>
      <c r="G112" s="424"/>
      <c r="H112" s="425"/>
      <c r="I112" s="229">
        <f>I110</f>
        <v>597.26</v>
      </c>
      <c r="J112" s="229">
        <f>J110</f>
        <v>663.61</v>
      </c>
      <c r="K112" s="224">
        <f>K110</f>
        <v>664</v>
      </c>
      <c r="L112" s="228">
        <v>700</v>
      </c>
      <c r="M112" s="224">
        <v>700</v>
      </c>
    </row>
    <row r="113" spans="1:13" x14ac:dyDescent="0.2">
      <c r="A113" s="17">
        <v>3</v>
      </c>
      <c r="B113" s="17"/>
      <c r="C113" s="18"/>
      <c r="D113" s="420" t="s">
        <v>4</v>
      </c>
      <c r="E113" s="421"/>
      <c r="F113" s="421"/>
      <c r="G113" s="421"/>
      <c r="H113" s="422"/>
      <c r="I113" s="173">
        <f>I114</f>
        <v>597.26</v>
      </c>
      <c r="J113" s="173">
        <f>J114</f>
        <v>663.61</v>
      </c>
      <c r="K113" s="9">
        <f>K114</f>
        <v>664</v>
      </c>
      <c r="L113" s="24">
        <f>L114</f>
        <v>700</v>
      </c>
      <c r="M113" s="24">
        <f>M114</f>
        <v>700</v>
      </c>
    </row>
    <row r="114" spans="1:13" x14ac:dyDescent="0.2">
      <c r="A114" s="18"/>
      <c r="B114" s="18">
        <v>32</v>
      </c>
      <c r="C114" s="18"/>
      <c r="D114" s="414" t="s">
        <v>6</v>
      </c>
      <c r="E114" s="415"/>
      <c r="F114" s="415"/>
      <c r="G114" s="415"/>
      <c r="H114" s="416"/>
      <c r="I114" s="174">
        <v>597.26</v>
      </c>
      <c r="J114" s="174">
        <v>663.61</v>
      </c>
      <c r="K114" s="11">
        <v>664</v>
      </c>
      <c r="L114" s="57">
        <v>700</v>
      </c>
      <c r="M114" s="57">
        <v>700</v>
      </c>
    </row>
    <row r="115" spans="1:13" ht="19.5" customHeight="1" x14ac:dyDescent="0.2">
      <c r="A115" s="426" t="s">
        <v>242</v>
      </c>
      <c r="B115" s="427"/>
      <c r="C115" s="427"/>
      <c r="D115" s="427"/>
      <c r="E115" s="427"/>
      <c r="F115" s="427"/>
      <c r="G115" s="427"/>
      <c r="H115" s="428"/>
      <c r="I115" s="176">
        <f t="shared" ref="I115" si="40">I118</f>
        <v>0</v>
      </c>
      <c r="J115" s="176">
        <f>J118+J120</f>
        <v>3981.6800000000003</v>
      </c>
      <c r="K115" s="23">
        <f>K118</f>
        <v>1195</v>
      </c>
      <c r="L115" s="23">
        <f>L118</f>
        <v>1200</v>
      </c>
      <c r="M115" s="23">
        <f>M118</f>
        <v>1200</v>
      </c>
    </row>
    <row r="116" spans="1:13" ht="15.75" customHeight="1" x14ac:dyDescent="0.2">
      <c r="A116" s="385" t="s">
        <v>159</v>
      </c>
      <c r="B116" s="386"/>
      <c r="C116" s="386"/>
      <c r="D116" s="386"/>
      <c r="E116" s="386"/>
      <c r="F116" s="386"/>
      <c r="G116" s="386"/>
      <c r="H116" s="387"/>
      <c r="I116" s="165"/>
      <c r="J116" s="165"/>
      <c r="K116" s="94"/>
      <c r="L116" s="94"/>
      <c r="M116" s="94"/>
    </row>
    <row r="117" spans="1:13" ht="15" customHeight="1" x14ac:dyDescent="0.2">
      <c r="A117" s="423" t="s">
        <v>13</v>
      </c>
      <c r="B117" s="424"/>
      <c r="C117" s="424"/>
      <c r="D117" s="424"/>
      <c r="E117" s="424"/>
      <c r="F117" s="424"/>
      <c r="G117" s="424"/>
      <c r="H117" s="425"/>
      <c r="I117" s="229"/>
      <c r="J117" s="229">
        <f>J115</f>
        <v>3981.6800000000003</v>
      </c>
      <c r="K117" s="224">
        <f>K115</f>
        <v>1195</v>
      </c>
      <c r="L117" s="224">
        <v>1200</v>
      </c>
      <c r="M117" s="224">
        <v>1200</v>
      </c>
    </row>
    <row r="118" spans="1:13" x14ac:dyDescent="0.2">
      <c r="A118" s="50">
        <v>3</v>
      </c>
      <c r="B118" s="50"/>
      <c r="C118" s="36"/>
      <c r="D118" s="420" t="s">
        <v>4</v>
      </c>
      <c r="E118" s="421"/>
      <c r="F118" s="421"/>
      <c r="G118" s="421"/>
      <c r="H118" s="422"/>
      <c r="I118" s="173"/>
      <c r="J118" s="173">
        <f>J119</f>
        <v>1327.22</v>
      </c>
      <c r="K118" s="9">
        <f>K119</f>
        <v>1195</v>
      </c>
      <c r="L118" s="24">
        <f>L119</f>
        <v>1200</v>
      </c>
      <c r="M118" s="24">
        <f>M119</f>
        <v>1200</v>
      </c>
    </row>
    <row r="119" spans="1:13" x14ac:dyDescent="0.2">
      <c r="A119" s="18"/>
      <c r="B119" s="18">
        <v>32</v>
      </c>
      <c r="C119" s="18"/>
      <c r="D119" s="414" t="s">
        <v>6</v>
      </c>
      <c r="E119" s="415"/>
      <c r="F119" s="415"/>
      <c r="G119" s="415"/>
      <c r="H119" s="416"/>
      <c r="I119" s="174"/>
      <c r="J119" s="174">
        <v>1327.22</v>
      </c>
      <c r="K119" s="11">
        <v>1195</v>
      </c>
      <c r="L119" s="57">
        <v>1200</v>
      </c>
      <c r="M119" s="57">
        <v>1200</v>
      </c>
    </row>
    <row r="120" spans="1:13" s="212" customFormat="1" x14ac:dyDescent="0.2">
      <c r="A120" s="17">
        <v>4</v>
      </c>
      <c r="B120" s="17"/>
      <c r="C120" s="17"/>
      <c r="D120" s="435" t="s">
        <v>19</v>
      </c>
      <c r="E120" s="435"/>
      <c r="F120" s="435"/>
      <c r="G120" s="435"/>
      <c r="H120" s="435"/>
      <c r="I120" s="173"/>
      <c r="J120" s="173">
        <f>J121</f>
        <v>2654.46</v>
      </c>
      <c r="K120" s="9"/>
      <c r="L120" s="24"/>
      <c r="M120" s="24"/>
    </row>
    <row r="121" spans="1:13" x14ac:dyDescent="0.2">
      <c r="A121" s="18"/>
      <c r="B121" s="18">
        <v>42</v>
      </c>
      <c r="C121" s="18"/>
      <c r="D121" s="436" t="s">
        <v>20</v>
      </c>
      <c r="E121" s="436"/>
      <c r="F121" s="436"/>
      <c r="G121" s="436"/>
      <c r="H121" s="436"/>
      <c r="I121" s="174"/>
      <c r="J121" s="174">
        <v>2654.46</v>
      </c>
      <c r="K121" s="11"/>
      <c r="L121" s="57"/>
      <c r="M121" s="57"/>
    </row>
    <row r="122" spans="1:13" ht="26.25" customHeight="1" x14ac:dyDescent="0.2">
      <c r="A122" s="403" t="s">
        <v>144</v>
      </c>
      <c r="B122" s="404"/>
      <c r="C122" s="404"/>
      <c r="D122" s="404"/>
      <c r="E122" s="404"/>
      <c r="F122" s="404"/>
      <c r="G122" s="404"/>
      <c r="H122" s="405"/>
      <c r="I122" s="171">
        <f t="shared" ref="I122:J122" si="41">I123</f>
        <v>6159.92</v>
      </c>
      <c r="J122" s="171">
        <f t="shared" si="41"/>
        <v>4707.8100000000004</v>
      </c>
      <c r="K122" s="71">
        <f>K123</f>
        <v>5478</v>
      </c>
      <c r="L122" s="71">
        <f>L123</f>
        <v>5500</v>
      </c>
      <c r="M122" s="71">
        <f>M123</f>
        <v>6300</v>
      </c>
    </row>
    <row r="123" spans="1:13" ht="21" customHeight="1" x14ac:dyDescent="0.2">
      <c r="A123" s="432" t="s">
        <v>244</v>
      </c>
      <c r="B123" s="433"/>
      <c r="C123" s="433"/>
      <c r="D123" s="433"/>
      <c r="E123" s="433"/>
      <c r="F123" s="433"/>
      <c r="G123" s="433"/>
      <c r="H123" s="434"/>
      <c r="I123" s="168">
        <f t="shared" ref="I123:J123" si="42">I127</f>
        <v>6159.92</v>
      </c>
      <c r="J123" s="168">
        <f t="shared" si="42"/>
        <v>4707.8100000000004</v>
      </c>
      <c r="K123" s="16">
        <f>K127</f>
        <v>5478</v>
      </c>
      <c r="L123" s="16">
        <f>L127</f>
        <v>5500</v>
      </c>
      <c r="M123" s="16">
        <f>M127</f>
        <v>6300</v>
      </c>
    </row>
    <row r="124" spans="1:13" ht="15.75" customHeight="1" x14ac:dyDescent="0.2">
      <c r="A124" s="385" t="s">
        <v>159</v>
      </c>
      <c r="B124" s="386"/>
      <c r="C124" s="386"/>
      <c r="D124" s="386"/>
      <c r="E124" s="386"/>
      <c r="F124" s="386"/>
      <c r="G124" s="386"/>
      <c r="H124" s="387"/>
      <c r="I124" s="165"/>
      <c r="J124" s="165"/>
      <c r="K124" s="94"/>
      <c r="L124" s="94"/>
      <c r="M124" s="94"/>
    </row>
    <row r="125" spans="1:13" ht="15" customHeight="1" x14ac:dyDescent="0.2">
      <c r="A125" s="423" t="s">
        <v>13</v>
      </c>
      <c r="B125" s="424"/>
      <c r="C125" s="424"/>
      <c r="D125" s="424"/>
      <c r="E125" s="424"/>
      <c r="F125" s="424"/>
      <c r="G125" s="424"/>
      <c r="H125" s="425"/>
      <c r="I125" s="229">
        <v>148.22999999999999</v>
      </c>
      <c r="J125" s="229">
        <v>79.63</v>
      </c>
      <c r="K125" s="224">
        <v>530</v>
      </c>
      <c r="L125" s="224">
        <v>500</v>
      </c>
      <c r="M125" s="224">
        <v>800</v>
      </c>
    </row>
    <row r="126" spans="1:13" ht="15" customHeight="1" x14ac:dyDescent="0.2">
      <c r="A126" s="423" t="s">
        <v>102</v>
      </c>
      <c r="B126" s="424"/>
      <c r="C126" s="424"/>
      <c r="D126" s="424"/>
      <c r="E126" s="424"/>
      <c r="F126" s="424"/>
      <c r="G126" s="424"/>
      <c r="H126" s="425"/>
      <c r="I126" s="229">
        <f>I123-I125</f>
        <v>6011.6900000000005</v>
      </c>
      <c r="J126" s="229">
        <f>J123-J125</f>
        <v>4628.18</v>
      </c>
      <c r="K126" s="224">
        <f>K123-K125</f>
        <v>4948</v>
      </c>
      <c r="L126" s="224">
        <v>5000</v>
      </c>
      <c r="M126" s="224">
        <v>5500</v>
      </c>
    </row>
    <row r="127" spans="1:13" x14ac:dyDescent="0.2">
      <c r="A127" s="17">
        <v>3</v>
      </c>
      <c r="B127" s="17"/>
      <c r="C127" s="17"/>
      <c r="D127" s="391" t="s">
        <v>4</v>
      </c>
      <c r="E127" s="392"/>
      <c r="F127" s="392"/>
      <c r="G127" s="392"/>
      <c r="H127" s="393"/>
      <c r="I127" s="166">
        <f t="shared" ref="I127:J127" si="43">I128+I129</f>
        <v>6159.92</v>
      </c>
      <c r="J127" s="166">
        <f t="shared" si="43"/>
        <v>4707.8100000000004</v>
      </c>
      <c r="K127" s="9">
        <f>K128+K129</f>
        <v>5478</v>
      </c>
      <c r="L127" s="24">
        <f>L128+L129</f>
        <v>5500</v>
      </c>
      <c r="M127" s="24">
        <f>M128+M129</f>
        <v>6300</v>
      </c>
    </row>
    <row r="128" spans="1:13" x14ac:dyDescent="0.2">
      <c r="A128" s="18"/>
      <c r="B128" s="18">
        <v>31</v>
      </c>
      <c r="C128" s="18"/>
      <c r="D128" s="394" t="s">
        <v>5</v>
      </c>
      <c r="E128" s="395"/>
      <c r="F128" s="395"/>
      <c r="G128" s="395"/>
      <c r="H128" s="396"/>
      <c r="I128" s="167">
        <v>5654.52</v>
      </c>
      <c r="J128" s="167">
        <v>4349.46</v>
      </c>
      <c r="K128" s="11">
        <v>4948</v>
      </c>
      <c r="L128" s="57">
        <v>5000</v>
      </c>
      <c r="M128" s="57">
        <v>5500</v>
      </c>
    </row>
    <row r="129" spans="1:13" x14ac:dyDescent="0.2">
      <c r="A129" s="18"/>
      <c r="B129" s="18">
        <v>32</v>
      </c>
      <c r="C129" s="18"/>
      <c r="D129" s="394" t="s">
        <v>6</v>
      </c>
      <c r="E129" s="395"/>
      <c r="F129" s="395"/>
      <c r="G129" s="395"/>
      <c r="H129" s="396"/>
      <c r="I129" s="167">
        <v>505.4</v>
      </c>
      <c r="J129" s="167">
        <v>358.35</v>
      </c>
      <c r="K129" s="11">
        <v>530</v>
      </c>
      <c r="L129" s="57">
        <v>500</v>
      </c>
      <c r="M129" s="57">
        <v>800</v>
      </c>
    </row>
    <row r="130" spans="1:13" ht="25.5" customHeight="1" x14ac:dyDescent="0.2">
      <c r="A130" s="429" t="s">
        <v>12</v>
      </c>
      <c r="B130" s="430"/>
      <c r="C130" s="430"/>
      <c r="D130" s="430"/>
      <c r="E130" s="430"/>
      <c r="F130" s="430"/>
      <c r="G130" s="430"/>
      <c r="H130" s="431"/>
      <c r="I130" s="203">
        <f t="shared" ref="I130:J130" si="44">I131</f>
        <v>16272.340000000002</v>
      </c>
      <c r="J130" s="203">
        <f t="shared" si="44"/>
        <v>85539.85</v>
      </c>
      <c r="K130" s="68">
        <f>K131</f>
        <v>21835</v>
      </c>
      <c r="L130" s="68">
        <f t="shared" ref="L130:M130" si="45">L131</f>
        <v>18900</v>
      </c>
      <c r="M130" s="68">
        <f t="shared" si="45"/>
        <v>20100</v>
      </c>
    </row>
    <row r="131" spans="1:13" ht="24" customHeight="1" x14ac:dyDescent="0.2">
      <c r="A131" s="440" t="s">
        <v>51</v>
      </c>
      <c r="B131" s="441"/>
      <c r="C131" s="441"/>
      <c r="D131" s="441"/>
      <c r="E131" s="441"/>
      <c r="F131" s="441"/>
      <c r="G131" s="441"/>
      <c r="H131" s="442"/>
      <c r="I131" s="204">
        <f>I132+I143+I155+I138+I160</f>
        <v>16272.340000000002</v>
      </c>
      <c r="J131" s="204">
        <f>J132+J143+J155+J138+J160+J150</f>
        <v>85539.85</v>
      </c>
      <c r="K131" s="71">
        <f>K132+K143+K155+K138+K160</f>
        <v>21835</v>
      </c>
      <c r="L131" s="71">
        <f>L132+L143+L155+L138+L160</f>
        <v>18900</v>
      </c>
      <c r="M131" s="71">
        <f>M132+M143+M155+M138+M160</f>
        <v>20100</v>
      </c>
    </row>
    <row r="132" spans="1:13" x14ac:dyDescent="0.2">
      <c r="A132" s="437" t="s">
        <v>245</v>
      </c>
      <c r="B132" s="438"/>
      <c r="C132" s="438"/>
      <c r="D132" s="438"/>
      <c r="E132" s="438"/>
      <c r="F132" s="438"/>
      <c r="G132" s="438"/>
      <c r="H132" s="439"/>
      <c r="I132" s="177">
        <f t="shared" ref="I132:J132" si="46">I135</f>
        <v>0</v>
      </c>
      <c r="J132" s="177">
        <f t="shared" si="46"/>
        <v>1459.95</v>
      </c>
      <c r="K132" s="16">
        <f>K135</f>
        <v>1460</v>
      </c>
      <c r="L132" s="16">
        <f>L135</f>
        <v>1300</v>
      </c>
      <c r="M132" s="16">
        <f>M135</f>
        <v>1100</v>
      </c>
    </row>
    <row r="133" spans="1:13" ht="26.25" customHeight="1" x14ac:dyDescent="0.2">
      <c r="A133" s="385" t="s">
        <v>162</v>
      </c>
      <c r="B133" s="386"/>
      <c r="C133" s="386"/>
      <c r="D133" s="386"/>
      <c r="E133" s="386"/>
      <c r="F133" s="386"/>
      <c r="G133" s="386"/>
      <c r="H133" s="387"/>
      <c r="I133" s="165"/>
      <c r="J133" s="165"/>
      <c r="K133" s="94"/>
      <c r="L133" s="94"/>
      <c r="M133" s="94"/>
    </row>
    <row r="134" spans="1:13" x14ac:dyDescent="0.2">
      <c r="A134" s="388" t="s">
        <v>13</v>
      </c>
      <c r="B134" s="389"/>
      <c r="C134" s="389"/>
      <c r="D134" s="389"/>
      <c r="E134" s="389"/>
      <c r="F134" s="389"/>
      <c r="G134" s="389"/>
      <c r="H134" s="390"/>
      <c r="I134" s="223"/>
      <c r="J134" s="223">
        <f>J132</f>
        <v>1459.95</v>
      </c>
      <c r="K134" s="224">
        <f>K132</f>
        <v>1460</v>
      </c>
      <c r="L134" s="224">
        <v>1300</v>
      </c>
      <c r="M134" s="224">
        <v>1100</v>
      </c>
    </row>
    <row r="135" spans="1:13" x14ac:dyDescent="0.2">
      <c r="A135" s="17">
        <v>3</v>
      </c>
      <c r="B135" s="17"/>
      <c r="C135" s="17"/>
      <c r="D135" s="391" t="s">
        <v>4</v>
      </c>
      <c r="E135" s="392"/>
      <c r="F135" s="392"/>
      <c r="G135" s="392"/>
      <c r="H135" s="393"/>
      <c r="I135" s="166"/>
      <c r="J135" s="166">
        <f>J136+J137</f>
        <v>1459.95</v>
      </c>
      <c r="K135" s="9">
        <f>K137+K136</f>
        <v>1460</v>
      </c>
      <c r="L135" s="24">
        <f>L136+L137</f>
        <v>1300</v>
      </c>
      <c r="M135" s="24">
        <f>M137+M136</f>
        <v>1100</v>
      </c>
    </row>
    <row r="136" spans="1:13" x14ac:dyDescent="0.2">
      <c r="A136" s="18"/>
      <c r="B136" s="18">
        <v>32</v>
      </c>
      <c r="C136" s="18"/>
      <c r="D136" s="414" t="s">
        <v>6</v>
      </c>
      <c r="E136" s="415"/>
      <c r="F136" s="415"/>
      <c r="G136" s="415"/>
      <c r="H136" s="416"/>
      <c r="I136" s="174"/>
      <c r="J136" s="174">
        <v>132.72</v>
      </c>
      <c r="K136" s="11">
        <v>133</v>
      </c>
      <c r="L136" s="57">
        <v>100</v>
      </c>
      <c r="M136" s="57">
        <v>100</v>
      </c>
    </row>
    <row r="137" spans="1:13" x14ac:dyDescent="0.2">
      <c r="A137" s="18"/>
      <c r="B137" s="18">
        <v>38</v>
      </c>
      <c r="C137" s="18"/>
      <c r="D137" s="394" t="s">
        <v>7</v>
      </c>
      <c r="E137" s="395"/>
      <c r="F137" s="395"/>
      <c r="G137" s="395"/>
      <c r="H137" s="396"/>
      <c r="I137" s="167"/>
      <c r="J137" s="167">
        <v>1327.23</v>
      </c>
      <c r="K137" s="11">
        <v>1327</v>
      </c>
      <c r="L137" s="57">
        <v>1200</v>
      </c>
      <c r="M137" s="57">
        <v>1000</v>
      </c>
    </row>
    <row r="138" spans="1:13" x14ac:dyDescent="0.2">
      <c r="A138" s="437" t="s">
        <v>246</v>
      </c>
      <c r="B138" s="438"/>
      <c r="C138" s="438"/>
      <c r="D138" s="438"/>
      <c r="E138" s="438"/>
      <c r="F138" s="438"/>
      <c r="G138" s="438"/>
      <c r="H138" s="439"/>
      <c r="I138" s="177">
        <f t="shared" ref="I138" si="47">I141</f>
        <v>0</v>
      </c>
      <c r="J138" s="177">
        <f>J141</f>
        <v>1990.84</v>
      </c>
      <c r="K138" s="16">
        <f>K141</f>
        <v>1991</v>
      </c>
      <c r="L138" s="16">
        <f>L141</f>
        <v>1000</v>
      </c>
      <c r="M138" s="16">
        <f>M141</f>
        <v>0</v>
      </c>
    </row>
    <row r="139" spans="1:13" ht="24" customHeight="1" x14ac:dyDescent="0.2">
      <c r="A139" s="385" t="s">
        <v>162</v>
      </c>
      <c r="B139" s="386"/>
      <c r="C139" s="386"/>
      <c r="D139" s="386"/>
      <c r="E139" s="386"/>
      <c r="F139" s="386"/>
      <c r="G139" s="386"/>
      <c r="H139" s="387"/>
      <c r="I139" s="165"/>
      <c r="J139" s="165"/>
      <c r="K139" s="94"/>
      <c r="L139" s="94"/>
      <c r="M139" s="94"/>
    </row>
    <row r="140" spans="1:13" x14ac:dyDescent="0.2">
      <c r="A140" s="388" t="s">
        <v>13</v>
      </c>
      <c r="B140" s="389"/>
      <c r="C140" s="389"/>
      <c r="D140" s="389"/>
      <c r="E140" s="389"/>
      <c r="F140" s="389"/>
      <c r="G140" s="389"/>
      <c r="H140" s="390"/>
      <c r="I140" s="223"/>
      <c r="J140" s="223">
        <f>J138</f>
        <v>1990.84</v>
      </c>
      <c r="K140" s="224">
        <f>K138</f>
        <v>1991</v>
      </c>
      <c r="L140" s="224">
        <v>1000</v>
      </c>
      <c r="M140" s="224"/>
    </row>
    <row r="141" spans="1:13" x14ac:dyDescent="0.2">
      <c r="A141" s="17">
        <v>3</v>
      </c>
      <c r="B141" s="17"/>
      <c r="C141" s="17"/>
      <c r="D141" s="391" t="s">
        <v>4</v>
      </c>
      <c r="E141" s="392"/>
      <c r="F141" s="392"/>
      <c r="G141" s="392"/>
      <c r="H141" s="393"/>
      <c r="I141" s="166"/>
      <c r="J141" s="166">
        <f>J142</f>
        <v>1990.84</v>
      </c>
      <c r="K141" s="9">
        <f>K142</f>
        <v>1991</v>
      </c>
      <c r="L141" s="24">
        <f t="shared" ref="L141:M141" si="48">L142</f>
        <v>1000</v>
      </c>
      <c r="M141" s="24">
        <f t="shared" si="48"/>
        <v>0</v>
      </c>
    </row>
    <row r="142" spans="1:13" x14ac:dyDescent="0.2">
      <c r="A142" s="18"/>
      <c r="B142" s="18">
        <v>32</v>
      </c>
      <c r="C142" s="18"/>
      <c r="D142" s="414" t="s">
        <v>6</v>
      </c>
      <c r="E142" s="415"/>
      <c r="F142" s="415"/>
      <c r="G142" s="415"/>
      <c r="H142" s="416"/>
      <c r="I142" s="174"/>
      <c r="J142" s="174">
        <v>1990.84</v>
      </c>
      <c r="K142" s="11">
        <v>1991</v>
      </c>
      <c r="L142" s="57">
        <v>1000</v>
      </c>
      <c r="M142" s="57"/>
    </row>
    <row r="143" spans="1:13" x14ac:dyDescent="0.2">
      <c r="A143" s="437" t="s">
        <v>247</v>
      </c>
      <c r="B143" s="438"/>
      <c r="C143" s="438"/>
      <c r="D143" s="438"/>
      <c r="E143" s="438"/>
      <c r="F143" s="438"/>
      <c r="G143" s="438"/>
      <c r="H143" s="439"/>
      <c r="I143" s="177">
        <f t="shared" ref="I143:J143" si="49">I147</f>
        <v>15276.920000000002</v>
      </c>
      <c r="J143" s="177">
        <f t="shared" si="49"/>
        <v>78306.460000000006</v>
      </c>
      <c r="K143" s="16">
        <f>K147</f>
        <v>14733</v>
      </c>
      <c r="L143" s="16">
        <f>L147</f>
        <v>15600</v>
      </c>
      <c r="M143" s="16">
        <f>M147</f>
        <v>18000</v>
      </c>
    </row>
    <row r="144" spans="1:13" ht="17.25" customHeight="1" x14ac:dyDescent="0.2">
      <c r="A144" s="385" t="s">
        <v>163</v>
      </c>
      <c r="B144" s="386"/>
      <c r="C144" s="386"/>
      <c r="D144" s="386"/>
      <c r="E144" s="386"/>
      <c r="F144" s="386"/>
      <c r="G144" s="386"/>
      <c r="H144" s="387"/>
      <c r="I144" s="165"/>
      <c r="J144" s="165"/>
      <c r="K144" s="94"/>
      <c r="L144" s="94"/>
      <c r="M144" s="94"/>
    </row>
    <row r="145" spans="1:13" s="90" customFormat="1" ht="14.25" customHeight="1" x14ac:dyDescent="0.2">
      <c r="A145" s="388" t="s">
        <v>59</v>
      </c>
      <c r="B145" s="389"/>
      <c r="C145" s="389"/>
      <c r="D145" s="389"/>
      <c r="E145" s="389"/>
      <c r="F145" s="389"/>
      <c r="G145" s="389"/>
      <c r="H145" s="390"/>
      <c r="I145" s="223">
        <v>10997.44</v>
      </c>
      <c r="J145" s="223">
        <v>5441.64</v>
      </c>
      <c r="K145" s="224">
        <v>9158</v>
      </c>
      <c r="L145" s="224">
        <v>10000</v>
      </c>
      <c r="M145" s="224">
        <v>12000</v>
      </c>
    </row>
    <row r="146" spans="1:13" s="90" customFormat="1" ht="13.5" customHeight="1" x14ac:dyDescent="0.2">
      <c r="A146" s="388" t="s">
        <v>78</v>
      </c>
      <c r="B146" s="389"/>
      <c r="C146" s="389"/>
      <c r="D146" s="389"/>
      <c r="E146" s="389"/>
      <c r="F146" s="389"/>
      <c r="G146" s="389"/>
      <c r="H146" s="390"/>
      <c r="I146" s="223">
        <f>I143-I145</f>
        <v>4279.4800000000014</v>
      </c>
      <c r="J146" s="223">
        <f>J143-J145</f>
        <v>72864.820000000007</v>
      </c>
      <c r="K146" s="224">
        <f>K143-K145</f>
        <v>5575</v>
      </c>
      <c r="L146" s="224">
        <v>5600</v>
      </c>
      <c r="M146" s="224">
        <v>6000</v>
      </c>
    </row>
    <row r="147" spans="1:13" x14ac:dyDescent="0.2">
      <c r="A147" s="17">
        <v>3</v>
      </c>
      <c r="B147" s="17"/>
      <c r="C147" s="17"/>
      <c r="D147" s="391" t="s">
        <v>4</v>
      </c>
      <c r="E147" s="392"/>
      <c r="F147" s="392"/>
      <c r="G147" s="392"/>
      <c r="H147" s="393"/>
      <c r="I147" s="166">
        <f>I148+I149</f>
        <v>15276.920000000002</v>
      </c>
      <c r="J147" s="166">
        <f>J148+J149</f>
        <v>78306.460000000006</v>
      </c>
      <c r="K147" s="9">
        <f>K148+K149</f>
        <v>14733</v>
      </c>
      <c r="L147" s="9">
        <f>L148+L149</f>
        <v>15600</v>
      </c>
      <c r="M147" s="9">
        <f>M148+M149</f>
        <v>18000</v>
      </c>
    </row>
    <row r="148" spans="1:13" ht="16.5" customHeight="1" x14ac:dyDescent="0.2">
      <c r="A148" s="18"/>
      <c r="B148" s="18">
        <v>36</v>
      </c>
      <c r="C148" s="18"/>
      <c r="D148" s="414" t="s">
        <v>15</v>
      </c>
      <c r="E148" s="415"/>
      <c r="F148" s="415"/>
      <c r="G148" s="415"/>
      <c r="H148" s="416"/>
      <c r="I148" s="174">
        <v>5370.3</v>
      </c>
      <c r="J148" s="174">
        <v>5441.64</v>
      </c>
      <c r="K148" s="11">
        <v>5575</v>
      </c>
      <c r="L148" s="11">
        <v>5600</v>
      </c>
      <c r="M148" s="11">
        <v>6000</v>
      </c>
    </row>
    <row r="149" spans="1:13" x14ac:dyDescent="0.2">
      <c r="A149" s="18"/>
      <c r="B149" s="18">
        <v>38</v>
      </c>
      <c r="C149" s="18"/>
      <c r="D149" s="394" t="s">
        <v>7</v>
      </c>
      <c r="E149" s="395"/>
      <c r="F149" s="395"/>
      <c r="G149" s="395"/>
      <c r="H149" s="396"/>
      <c r="I149" s="167">
        <v>9906.6200000000008</v>
      </c>
      <c r="J149" s="167">
        <v>72864.820000000007</v>
      </c>
      <c r="K149" s="11">
        <v>9158</v>
      </c>
      <c r="L149" s="11">
        <v>10000</v>
      </c>
      <c r="M149" s="11">
        <v>12000</v>
      </c>
    </row>
    <row r="150" spans="1:13" x14ac:dyDescent="0.2">
      <c r="A150" s="437" t="s">
        <v>313</v>
      </c>
      <c r="B150" s="438"/>
      <c r="C150" s="438"/>
      <c r="D150" s="438"/>
      <c r="E150" s="438"/>
      <c r="F150" s="438"/>
      <c r="G150" s="438"/>
      <c r="H150" s="439"/>
      <c r="I150" s="177">
        <f t="shared" ref="I150" si="50">I153</f>
        <v>0</v>
      </c>
      <c r="J150" s="177">
        <f>J153</f>
        <v>132.72</v>
      </c>
      <c r="K150" s="16">
        <f>K153</f>
        <v>0</v>
      </c>
      <c r="L150" s="16">
        <f>L153</f>
        <v>0</v>
      </c>
      <c r="M150" s="16">
        <f>M153</f>
        <v>0</v>
      </c>
    </row>
    <row r="151" spans="1:13" ht="24" customHeight="1" x14ac:dyDescent="0.2">
      <c r="A151" s="385" t="s">
        <v>162</v>
      </c>
      <c r="B151" s="386"/>
      <c r="C151" s="386"/>
      <c r="D151" s="386"/>
      <c r="E151" s="386"/>
      <c r="F151" s="386"/>
      <c r="G151" s="386"/>
      <c r="H151" s="387"/>
      <c r="I151" s="165"/>
      <c r="J151" s="165"/>
      <c r="K151" s="94"/>
      <c r="L151" s="94"/>
      <c r="M151" s="94"/>
    </row>
    <row r="152" spans="1:13" x14ac:dyDescent="0.2">
      <c r="A152" s="388" t="s">
        <v>13</v>
      </c>
      <c r="B152" s="389"/>
      <c r="C152" s="389"/>
      <c r="D152" s="389"/>
      <c r="E152" s="389"/>
      <c r="F152" s="389"/>
      <c r="G152" s="389"/>
      <c r="H152" s="390"/>
      <c r="I152" s="223"/>
      <c r="J152" s="223">
        <f>J150</f>
        <v>132.72</v>
      </c>
      <c r="K152" s="224"/>
      <c r="L152" s="224"/>
      <c r="M152" s="224"/>
    </row>
    <row r="153" spans="1:13" x14ac:dyDescent="0.2">
      <c r="A153" s="17">
        <v>3</v>
      </c>
      <c r="B153" s="17"/>
      <c r="C153" s="17"/>
      <c r="D153" s="391" t="s">
        <v>4</v>
      </c>
      <c r="E153" s="392"/>
      <c r="F153" s="392"/>
      <c r="G153" s="392"/>
      <c r="H153" s="393"/>
      <c r="I153" s="166"/>
      <c r="J153" s="166">
        <f>J154</f>
        <v>132.72</v>
      </c>
      <c r="K153" s="9">
        <f>K154</f>
        <v>0</v>
      </c>
      <c r="L153" s="24">
        <f t="shared" ref="L153:M153" si="51">L154</f>
        <v>0</v>
      </c>
      <c r="M153" s="24">
        <f t="shared" si="51"/>
        <v>0</v>
      </c>
    </row>
    <row r="154" spans="1:13" x14ac:dyDescent="0.2">
      <c r="A154" s="18"/>
      <c r="B154" s="18">
        <v>38</v>
      </c>
      <c r="C154" s="18"/>
      <c r="D154" s="414" t="s">
        <v>14</v>
      </c>
      <c r="E154" s="415"/>
      <c r="F154" s="415"/>
      <c r="G154" s="415"/>
      <c r="H154" s="416"/>
      <c r="I154" s="174"/>
      <c r="J154" s="174">
        <v>132.72</v>
      </c>
      <c r="K154" s="11"/>
      <c r="L154" s="57"/>
      <c r="M154" s="57"/>
    </row>
    <row r="155" spans="1:13" ht="15" customHeight="1" x14ac:dyDescent="0.2">
      <c r="A155" s="443" t="s">
        <v>248</v>
      </c>
      <c r="B155" s="444"/>
      <c r="C155" s="444"/>
      <c r="D155" s="444"/>
      <c r="E155" s="444"/>
      <c r="F155" s="444"/>
      <c r="G155" s="444"/>
      <c r="H155" s="445"/>
      <c r="I155" s="178">
        <f t="shared" ref="I155:J155" si="52">I158</f>
        <v>995.42</v>
      </c>
      <c r="J155" s="178">
        <f t="shared" si="52"/>
        <v>995.42</v>
      </c>
      <c r="K155" s="16">
        <f>K158</f>
        <v>996</v>
      </c>
      <c r="L155" s="16">
        <f>L158</f>
        <v>1000</v>
      </c>
      <c r="M155" s="16">
        <f>M158</f>
        <v>1000</v>
      </c>
    </row>
    <row r="156" spans="1:13" s="90" customFormat="1" ht="22.5" customHeight="1" x14ac:dyDescent="0.2">
      <c r="A156" s="385" t="s">
        <v>162</v>
      </c>
      <c r="B156" s="386"/>
      <c r="C156" s="386"/>
      <c r="D156" s="386"/>
      <c r="E156" s="386"/>
      <c r="F156" s="386"/>
      <c r="G156" s="386"/>
      <c r="H156" s="387"/>
      <c r="I156" s="165"/>
      <c r="J156" s="165"/>
      <c r="K156" s="94"/>
      <c r="L156" s="94"/>
      <c r="M156" s="94"/>
    </row>
    <row r="157" spans="1:13" s="90" customFormat="1" x14ac:dyDescent="0.2">
      <c r="A157" s="446" t="s">
        <v>13</v>
      </c>
      <c r="B157" s="446"/>
      <c r="C157" s="446"/>
      <c r="D157" s="446"/>
      <c r="E157" s="446"/>
      <c r="F157" s="446"/>
      <c r="G157" s="446"/>
      <c r="H157" s="446"/>
      <c r="I157" s="230">
        <f>I155</f>
        <v>995.42</v>
      </c>
      <c r="J157" s="230">
        <f>J155</f>
        <v>995.42</v>
      </c>
      <c r="K157" s="224">
        <f>K155</f>
        <v>996</v>
      </c>
      <c r="L157" s="224">
        <v>1000</v>
      </c>
      <c r="M157" s="224">
        <v>1000</v>
      </c>
    </row>
    <row r="158" spans="1:13" x14ac:dyDescent="0.2">
      <c r="A158" s="17">
        <v>3</v>
      </c>
      <c r="B158" s="17"/>
      <c r="C158" s="17"/>
      <c r="D158" s="391" t="s">
        <v>4</v>
      </c>
      <c r="E158" s="392"/>
      <c r="F158" s="392"/>
      <c r="G158" s="392"/>
      <c r="H158" s="393"/>
      <c r="I158" s="166">
        <f>I159</f>
        <v>995.42</v>
      </c>
      <c r="J158" s="166">
        <f>J159</f>
        <v>995.42</v>
      </c>
      <c r="K158" s="9">
        <f>K159</f>
        <v>996</v>
      </c>
      <c r="L158" s="9">
        <f t="shared" ref="L158:M158" si="53">L159</f>
        <v>1000</v>
      </c>
      <c r="M158" s="9">
        <f t="shared" si="53"/>
        <v>1000</v>
      </c>
    </row>
    <row r="159" spans="1:13" x14ac:dyDescent="0.2">
      <c r="A159" s="18"/>
      <c r="B159" s="18">
        <v>38</v>
      </c>
      <c r="C159" s="18"/>
      <c r="D159" s="394" t="s">
        <v>7</v>
      </c>
      <c r="E159" s="395"/>
      <c r="F159" s="395"/>
      <c r="G159" s="395"/>
      <c r="H159" s="396"/>
      <c r="I159" s="167">
        <v>995.42</v>
      </c>
      <c r="J159" s="167">
        <v>995.42</v>
      </c>
      <c r="K159" s="11">
        <v>996</v>
      </c>
      <c r="L159" s="11">
        <v>1000</v>
      </c>
      <c r="M159" s="11">
        <v>1000</v>
      </c>
    </row>
    <row r="160" spans="1:13" ht="15" customHeight="1" x14ac:dyDescent="0.2">
      <c r="A160" s="382" t="s">
        <v>249</v>
      </c>
      <c r="B160" s="383"/>
      <c r="C160" s="383"/>
      <c r="D160" s="383"/>
      <c r="E160" s="383"/>
      <c r="F160" s="383"/>
      <c r="G160" s="383"/>
      <c r="H160" s="384"/>
      <c r="I160" s="168">
        <f t="shared" ref="I160:J160" si="54">I163</f>
        <v>0</v>
      </c>
      <c r="J160" s="168">
        <f t="shared" si="54"/>
        <v>2654.46</v>
      </c>
      <c r="K160" s="16">
        <f>K163</f>
        <v>2655</v>
      </c>
      <c r="L160" s="16">
        <f>L163</f>
        <v>0</v>
      </c>
      <c r="M160" s="16">
        <f>M163</f>
        <v>0</v>
      </c>
    </row>
    <row r="161" spans="1:14" s="90" customFormat="1" ht="15" customHeight="1" x14ac:dyDescent="0.2">
      <c r="A161" s="385" t="s">
        <v>163</v>
      </c>
      <c r="B161" s="386"/>
      <c r="C161" s="386"/>
      <c r="D161" s="386"/>
      <c r="E161" s="386"/>
      <c r="F161" s="386"/>
      <c r="G161" s="386"/>
      <c r="H161" s="387"/>
      <c r="I161" s="165"/>
      <c r="J161" s="165"/>
      <c r="K161" s="94"/>
      <c r="L161" s="94"/>
      <c r="M161" s="94"/>
    </row>
    <row r="162" spans="1:14" s="90" customFormat="1" x14ac:dyDescent="0.2">
      <c r="A162" s="388" t="s">
        <v>13</v>
      </c>
      <c r="B162" s="389"/>
      <c r="C162" s="389"/>
      <c r="D162" s="389"/>
      <c r="E162" s="389"/>
      <c r="F162" s="389"/>
      <c r="G162" s="389"/>
      <c r="H162" s="390"/>
      <c r="I162" s="223"/>
      <c r="J162" s="223">
        <f>J160</f>
        <v>2654.46</v>
      </c>
      <c r="K162" s="224">
        <f>K160</f>
        <v>2655</v>
      </c>
      <c r="L162" s="224"/>
      <c r="M162" s="224"/>
    </row>
    <row r="163" spans="1:14" x14ac:dyDescent="0.2">
      <c r="A163" s="17">
        <v>3</v>
      </c>
      <c r="B163" s="17"/>
      <c r="C163" s="17"/>
      <c r="D163" s="391" t="s">
        <v>4</v>
      </c>
      <c r="E163" s="392"/>
      <c r="F163" s="392"/>
      <c r="G163" s="392"/>
      <c r="H163" s="393"/>
      <c r="I163" s="166"/>
      <c r="J163" s="166">
        <f>J164</f>
        <v>2654.46</v>
      </c>
      <c r="K163" s="9">
        <f>K164</f>
        <v>2655</v>
      </c>
      <c r="L163" s="24">
        <f>L164</f>
        <v>0</v>
      </c>
      <c r="M163" s="24">
        <f>M164</f>
        <v>0</v>
      </c>
    </row>
    <row r="164" spans="1:14" x14ac:dyDescent="0.2">
      <c r="A164" s="18"/>
      <c r="B164" s="18">
        <v>32</v>
      </c>
      <c r="C164" s="18"/>
      <c r="D164" s="394" t="s">
        <v>6</v>
      </c>
      <c r="E164" s="395"/>
      <c r="F164" s="395"/>
      <c r="G164" s="395"/>
      <c r="H164" s="396"/>
      <c r="I164" s="167"/>
      <c r="J164" s="167">
        <v>2654.46</v>
      </c>
      <c r="K164" s="11">
        <v>2655</v>
      </c>
      <c r="L164" s="57"/>
      <c r="M164" s="57"/>
    </row>
    <row r="165" spans="1:14" ht="25.5" customHeight="1" x14ac:dyDescent="0.2">
      <c r="A165" s="400" t="s">
        <v>16</v>
      </c>
      <c r="B165" s="401"/>
      <c r="C165" s="401"/>
      <c r="D165" s="401"/>
      <c r="E165" s="401"/>
      <c r="F165" s="401"/>
      <c r="G165" s="401"/>
      <c r="H165" s="402"/>
      <c r="I165" s="202">
        <f t="shared" ref="I165:J165" si="55">I166+I182</f>
        <v>15459.380000000001</v>
      </c>
      <c r="J165" s="202">
        <f t="shared" si="55"/>
        <v>41807.670000000006</v>
      </c>
      <c r="K165" s="68">
        <f>K166+K182</f>
        <v>45659</v>
      </c>
      <c r="L165" s="68">
        <f>L166+L182</f>
        <v>30850</v>
      </c>
      <c r="M165" s="68">
        <f>M166+M182</f>
        <v>34200</v>
      </c>
    </row>
    <row r="166" spans="1:14" ht="21" customHeight="1" x14ac:dyDescent="0.2">
      <c r="A166" s="447" t="s">
        <v>17</v>
      </c>
      <c r="B166" s="448"/>
      <c r="C166" s="448"/>
      <c r="D166" s="448"/>
      <c r="E166" s="448"/>
      <c r="F166" s="448"/>
      <c r="G166" s="448"/>
      <c r="H166" s="449"/>
      <c r="I166" s="171">
        <f t="shared" ref="I166" si="56">I167+I172+I177</f>
        <v>663.61</v>
      </c>
      <c r="J166" s="171">
        <f>J167+J172+J177</f>
        <v>1327.22</v>
      </c>
      <c r="K166" s="71">
        <f>K167+K172+K177</f>
        <v>6505</v>
      </c>
      <c r="L166" s="71">
        <f t="shared" ref="L166:M166" si="57">L167+L172+L177</f>
        <v>4200</v>
      </c>
      <c r="M166" s="71">
        <f t="shared" si="57"/>
        <v>4200</v>
      </c>
      <c r="N166" s="90"/>
    </row>
    <row r="167" spans="1:14" ht="15" customHeight="1" x14ac:dyDescent="0.2">
      <c r="A167" s="450" t="s">
        <v>250</v>
      </c>
      <c r="B167" s="451"/>
      <c r="C167" s="451"/>
      <c r="D167" s="451"/>
      <c r="E167" s="451"/>
      <c r="F167" s="451"/>
      <c r="G167" s="451"/>
      <c r="H167" s="452"/>
      <c r="I167" s="180">
        <f t="shared" ref="I167:J167" si="58">I170</f>
        <v>0</v>
      </c>
      <c r="J167" s="180">
        <f t="shared" si="58"/>
        <v>663.61</v>
      </c>
      <c r="K167" s="23">
        <f>K170</f>
        <v>2655</v>
      </c>
      <c r="L167" s="23">
        <f>L170</f>
        <v>0</v>
      </c>
      <c r="M167" s="23">
        <f>M170</f>
        <v>0</v>
      </c>
    </row>
    <row r="168" spans="1:14" ht="15" customHeight="1" x14ac:dyDescent="0.2">
      <c r="A168" s="385" t="s">
        <v>164</v>
      </c>
      <c r="B168" s="386"/>
      <c r="C168" s="386"/>
      <c r="D168" s="386"/>
      <c r="E168" s="386"/>
      <c r="F168" s="386"/>
      <c r="G168" s="386"/>
      <c r="H168" s="387"/>
      <c r="I168" s="165"/>
      <c r="J168" s="165"/>
      <c r="K168" s="94"/>
      <c r="L168" s="94"/>
      <c r="M168" s="94"/>
    </row>
    <row r="169" spans="1:14" s="90" customFormat="1" ht="15" customHeight="1" x14ac:dyDescent="0.2">
      <c r="A169" s="453" t="s">
        <v>59</v>
      </c>
      <c r="B169" s="454"/>
      <c r="C169" s="454"/>
      <c r="D169" s="454"/>
      <c r="E169" s="454"/>
      <c r="F169" s="454"/>
      <c r="G169" s="454"/>
      <c r="H169" s="455"/>
      <c r="I169" s="231"/>
      <c r="J169" s="231">
        <f>J167</f>
        <v>663.61</v>
      </c>
      <c r="K169" s="224">
        <f>K167</f>
        <v>2655</v>
      </c>
      <c r="L169" s="228"/>
      <c r="M169" s="224"/>
    </row>
    <row r="170" spans="1:14" x14ac:dyDescent="0.2">
      <c r="A170" s="8">
        <v>3</v>
      </c>
      <c r="B170" s="8"/>
      <c r="C170" s="8"/>
      <c r="D170" s="456" t="s">
        <v>4</v>
      </c>
      <c r="E170" s="457"/>
      <c r="F170" s="457"/>
      <c r="G170" s="457"/>
      <c r="H170" s="458"/>
      <c r="I170" s="181"/>
      <c r="J170" s="181">
        <f>J171</f>
        <v>663.61</v>
      </c>
      <c r="K170" s="24">
        <f>K171</f>
        <v>2655</v>
      </c>
      <c r="L170" s="24">
        <f t="shared" ref="L170:M170" si="59">L171</f>
        <v>0</v>
      </c>
      <c r="M170" s="24">
        <f t="shared" si="59"/>
        <v>0</v>
      </c>
    </row>
    <row r="171" spans="1:14" x14ac:dyDescent="0.2">
      <c r="A171" s="10"/>
      <c r="B171" s="10">
        <v>32</v>
      </c>
      <c r="C171" s="10"/>
      <c r="D171" s="459" t="s">
        <v>6</v>
      </c>
      <c r="E171" s="460"/>
      <c r="F171" s="460"/>
      <c r="G171" s="460"/>
      <c r="H171" s="461"/>
      <c r="I171" s="182"/>
      <c r="J171" s="182">
        <v>663.61</v>
      </c>
      <c r="K171" s="11">
        <v>2655</v>
      </c>
      <c r="L171" s="11"/>
      <c r="M171" s="11"/>
    </row>
    <row r="172" spans="1:14" ht="16.5" customHeight="1" x14ac:dyDescent="0.2">
      <c r="A172" s="382" t="s">
        <v>251</v>
      </c>
      <c r="B172" s="383"/>
      <c r="C172" s="383"/>
      <c r="D172" s="383"/>
      <c r="E172" s="383"/>
      <c r="F172" s="383"/>
      <c r="G172" s="383"/>
      <c r="H172" s="384"/>
      <c r="I172" s="168">
        <f t="shared" ref="I172:J172" si="60">I175</f>
        <v>663.61</v>
      </c>
      <c r="J172" s="168">
        <f t="shared" si="60"/>
        <v>663.61</v>
      </c>
      <c r="K172" s="16">
        <f>K175</f>
        <v>664</v>
      </c>
      <c r="L172" s="16">
        <f>L175</f>
        <v>1000</v>
      </c>
      <c r="M172" s="16">
        <f>M175</f>
        <v>1000</v>
      </c>
    </row>
    <row r="173" spans="1:14" s="90" customFormat="1" ht="15" customHeight="1" x14ac:dyDescent="0.2">
      <c r="A173" s="385" t="s">
        <v>164</v>
      </c>
      <c r="B173" s="386"/>
      <c r="C173" s="386"/>
      <c r="D173" s="386"/>
      <c r="E173" s="386"/>
      <c r="F173" s="386"/>
      <c r="G173" s="386"/>
      <c r="H173" s="387"/>
      <c r="I173" s="165"/>
      <c r="J173" s="165"/>
      <c r="K173" s="94"/>
      <c r="L173" s="94"/>
      <c r="M173" s="94"/>
    </row>
    <row r="174" spans="1:14" x14ac:dyDescent="0.2">
      <c r="A174" s="389" t="s">
        <v>13</v>
      </c>
      <c r="B174" s="389"/>
      <c r="C174" s="389"/>
      <c r="D174" s="389"/>
      <c r="E174" s="389"/>
      <c r="F174" s="389"/>
      <c r="G174" s="389"/>
      <c r="H174" s="390"/>
      <c r="I174" s="223">
        <f>I172</f>
        <v>663.61</v>
      </c>
      <c r="J174" s="223">
        <f>J172</f>
        <v>663.61</v>
      </c>
      <c r="K174" s="224">
        <f>K172</f>
        <v>664</v>
      </c>
      <c r="L174" s="224">
        <v>1000</v>
      </c>
      <c r="M174" s="224">
        <v>1000</v>
      </c>
    </row>
    <row r="175" spans="1:14" x14ac:dyDescent="0.2">
      <c r="A175" s="17">
        <v>3</v>
      </c>
      <c r="B175" s="17"/>
      <c r="C175" s="17"/>
      <c r="D175" s="391" t="s">
        <v>4</v>
      </c>
      <c r="E175" s="392"/>
      <c r="F175" s="392"/>
      <c r="G175" s="392"/>
      <c r="H175" s="393"/>
      <c r="I175" s="166">
        <f>I176</f>
        <v>663.61</v>
      </c>
      <c r="J175" s="166">
        <f>J176</f>
        <v>663.61</v>
      </c>
      <c r="K175" s="9">
        <f>K176</f>
        <v>664</v>
      </c>
      <c r="L175" s="9">
        <f t="shared" ref="L175:M175" si="61">L176</f>
        <v>1000</v>
      </c>
      <c r="M175" s="9">
        <f t="shared" si="61"/>
        <v>1000</v>
      </c>
    </row>
    <row r="176" spans="1:14" x14ac:dyDescent="0.2">
      <c r="A176" s="18"/>
      <c r="B176" s="18">
        <v>38</v>
      </c>
      <c r="C176" s="18"/>
      <c r="D176" s="394" t="s">
        <v>7</v>
      </c>
      <c r="E176" s="395"/>
      <c r="F176" s="395"/>
      <c r="G176" s="395"/>
      <c r="H176" s="396"/>
      <c r="I176" s="167">
        <v>663.61</v>
      </c>
      <c r="J176" s="167">
        <v>663.61</v>
      </c>
      <c r="K176" s="11">
        <v>664</v>
      </c>
      <c r="L176" s="11">
        <v>1000</v>
      </c>
      <c r="M176" s="11">
        <v>1000</v>
      </c>
    </row>
    <row r="177" spans="1:13" ht="21" customHeight="1" x14ac:dyDescent="0.2">
      <c r="A177" s="426" t="s">
        <v>295</v>
      </c>
      <c r="B177" s="427"/>
      <c r="C177" s="427"/>
      <c r="D177" s="427"/>
      <c r="E177" s="427"/>
      <c r="F177" s="427"/>
      <c r="G177" s="427"/>
      <c r="H177" s="428"/>
      <c r="I177" s="176">
        <f t="shared" ref="I177:J177" si="62">I180</f>
        <v>0</v>
      </c>
      <c r="J177" s="176">
        <f t="shared" si="62"/>
        <v>0</v>
      </c>
      <c r="K177" s="43">
        <f>K180</f>
        <v>3186</v>
      </c>
      <c r="L177" s="43">
        <f>L180</f>
        <v>3200</v>
      </c>
      <c r="M177" s="43">
        <f>M180</f>
        <v>3200</v>
      </c>
    </row>
    <row r="178" spans="1:13" ht="18" customHeight="1" x14ac:dyDescent="0.2">
      <c r="A178" s="385" t="s">
        <v>164</v>
      </c>
      <c r="B178" s="386"/>
      <c r="C178" s="386"/>
      <c r="D178" s="386"/>
      <c r="E178" s="386"/>
      <c r="F178" s="386"/>
      <c r="G178" s="386"/>
      <c r="H178" s="387"/>
      <c r="I178" s="165"/>
      <c r="J178" s="165"/>
      <c r="K178" s="96"/>
      <c r="L178" s="96"/>
      <c r="M178" s="96"/>
    </row>
    <row r="179" spans="1:13" s="90" customFormat="1" x14ac:dyDescent="0.2">
      <c r="A179" s="462" t="s">
        <v>13</v>
      </c>
      <c r="B179" s="463"/>
      <c r="C179" s="463"/>
      <c r="D179" s="463"/>
      <c r="E179" s="463"/>
      <c r="F179" s="463"/>
      <c r="G179" s="463"/>
      <c r="H179" s="464"/>
      <c r="I179" s="232"/>
      <c r="J179" s="232"/>
      <c r="K179" s="233">
        <f>K177</f>
        <v>3186</v>
      </c>
      <c r="L179" s="233">
        <v>3200</v>
      </c>
      <c r="M179" s="233">
        <v>3200</v>
      </c>
    </row>
    <row r="180" spans="1:13" ht="16.5" customHeight="1" x14ac:dyDescent="0.2">
      <c r="A180" s="8">
        <v>3</v>
      </c>
      <c r="B180" s="8"/>
      <c r="C180" s="8"/>
      <c r="D180" s="456" t="s">
        <v>4</v>
      </c>
      <c r="E180" s="457"/>
      <c r="F180" s="457"/>
      <c r="G180" s="457"/>
      <c r="H180" s="458"/>
      <c r="I180" s="181"/>
      <c r="J180" s="181"/>
      <c r="K180" s="30">
        <f>K181</f>
        <v>3186</v>
      </c>
      <c r="L180" s="30">
        <f>L181</f>
        <v>3200</v>
      </c>
      <c r="M180" s="30">
        <f>M181</f>
        <v>3200</v>
      </c>
    </row>
    <row r="181" spans="1:13" ht="15" customHeight="1" x14ac:dyDescent="0.2">
      <c r="A181" s="10"/>
      <c r="B181" s="10">
        <v>32</v>
      </c>
      <c r="C181" s="10"/>
      <c r="D181" s="459" t="s">
        <v>6</v>
      </c>
      <c r="E181" s="460"/>
      <c r="F181" s="460"/>
      <c r="G181" s="460"/>
      <c r="H181" s="461"/>
      <c r="I181" s="182"/>
      <c r="J181" s="182"/>
      <c r="K181" s="146">
        <v>3186</v>
      </c>
      <c r="L181" s="146">
        <v>3200</v>
      </c>
      <c r="M181" s="146">
        <v>3200</v>
      </c>
    </row>
    <row r="182" spans="1:13" ht="15" customHeight="1" x14ac:dyDescent="0.2">
      <c r="A182" s="447" t="s">
        <v>145</v>
      </c>
      <c r="B182" s="448"/>
      <c r="C182" s="448"/>
      <c r="D182" s="448"/>
      <c r="E182" s="448"/>
      <c r="F182" s="448"/>
      <c r="G182" s="448"/>
      <c r="H182" s="449"/>
      <c r="I182" s="179">
        <f t="shared" ref="I182:J182" si="63">I183+I190</f>
        <v>14795.77</v>
      </c>
      <c r="J182" s="179">
        <f t="shared" si="63"/>
        <v>40480.450000000004</v>
      </c>
      <c r="K182" s="71">
        <f>K183+K190</f>
        <v>39154</v>
      </c>
      <c r="L182" s="71">
        <f t="shared" ref="L182:M182" si="64">L183+L190</f>
        <v>26650</v>
      </c>
      <c r="M182" s="71">
        <f t="shared" si="64"/>
        <v>30000</v>
      </c>
    </row>
    <row r="183" spans="1:13" ht="15" customHeight="1" x14ac:dyDescent="0.2">
      <c r="A183" s="382" t="s">
        <v>252</v>
      </c>
      <c r="B183" s="383"/>
      <c r="C183" s="383"/>
      <c r="D183" s="383"/>
      <c r="E183" s="383"/>
      <c r="F183" s="383"/>
      <c r="G183" s="383"/>
      <c r="H183" s="384"/>
      <c r="I183" s="168">
        <f>I187</f>
        <v>14795.77</v>
      </c>
      <c r="J183" s="168">
        <f>J187</f>
        <v>40480.450000000004</v>
      </c>
      <c r="K183" s="16">
        <f>K187</f>
        <v>36500</v>
      </c>
      <c r="L183" s="16">
        <f>L187</f>
        <v>23650</v>
      </c>
      <c r="M183" s="16">
        <f>M187</f>
        <v>26000</v>
      </c>
    </row>
    <row r="184" spans="1:13" s="90" customFormat="1" ht="17.25" customHeight="1" x14ac:dyDescent="0.2">
      <c r="A184" s="385" t="s">
        <v>164</v>
      </c>
      <c r="B184" s="386"/>
      <c r="C184" s="386"/>
      <c r="D184" s="386"/>
      <c r="E184" s="386"/>
      <c r="F184" s="386"/>
      <c r="G184" s="386"/>
      <c r="H184" s="387"/>
      <c r="I184" s="165"/>
      <c r="J184" s="165"/>
      <c r="K184" s="94"/>
      <c r="L184" s="94"/>
      <c r="M184" s="94"/>
    </row>
    <row r="185" spans="1:13" ht="14.25" customHeight="1" x14ac:dyDescent="0.2">
      <c r="A185" s="388" t="s">
        <v>13</v>
      </c>
      <c r="B185" s="389"/>
      <c r="C185" s="389"/>
      <c r="D185" s="389"/>
      <c r="E185" s="389"/>
      <c r="F185" s="389"/>
      <c r="G185" s="389"/>
      <c r="H185" s="390"/>
      <c r="I185" s="223"/>
      <c r="J185" s="223">
        <v>663.61</v>
      </c>
      <c r="K185" s="224">
        <v>0</v>
      </c>
      <c r="L185" s="224"/>
      <c r="M185" s="224"/>
    </row>
    <row r="186" spans="1:13" ht="15" customHeight="1" x14ac:dyDescent="0.2">
      <c r="A186" s="388" t="s">
        <v>78</v>
      </c>
      <c r="B186" s="389"/>
      <c r="C186" s="389"/>
      <c r="D186" s="389"/>
      <c r="E186" s="389"/>
      <c r="F186" s="389"/>
      <c r="G186" s="389"/>
      <c r="H186" s="390"/>
      <c r="I186" s="223">
        <f>I183</f>
        <v>14795.77</v>
      </c>
      <c r="J186" s="223">
        <f>J183-J185</f>
        <v>39816.840000000004</v>
      </c>
      <c r="K186" s="224">
        <f>K183-K185</f>
        <v>36500</v>
      </c>
      <c r="L186" s="224">
        <v>23650</v>
      </c>
      <c r="M186" s="224">
        <v>26000</v>
      </c>
    </row>
    <row r="187" spans="1:13" x14ac:dyDescent="0.2">
      <c r="A187" s="17">
        <v>3</v>
      </c>
      <c r="B187" s="17"/>
      <c r="C187" s="17"/>
      <c r="D187" s="391" t="s">
        <v>4</v>
      </c>
      <c r="E187" s="392"/>
      <c r="F187" s="392"/>
      <c r="G187" s="392"/>
      <c r="H187" s="393"/>
      <c r="I187" s="166">
        <f>I188+I189</f>
        <v>14795.77</v>
      </c>
      <c r="J187" s="166">
        <f>J188+J189</f>
        <v>40480.450000000004</v>
      </c>
      <c r="K187" s="9">
        <f>K188+K189</f>
        <v>36500</v>
      </c>
      <c r="L187" s="9">
        <f>L188+L189</f>
        <v>23650</v>
      </c>
      <c r="M187" s="9">
        <f>M188+M189</f>
        <v>26000</v>
      </c>
    </row>
    <row r="188" spans="1:13" x14ac:dyDescent="0.2">
      <c r="A188" s="18"/>
      <c r="B188" s="18">
        <v>35</v>
      </c>
      <c r="C188" s="18"/>
      <c r="D188" s="394" t="s">
        <v>18</v>
      </c>
      <c r="E188" s="395"/>
      <c r="F188" s="395"/>
      <c r="G188" s="395"/>
      <c r="H188" s="396"/>
      <c r="I188" s="167">
        <v>14132.16</v>
      </c>
      <c r="J188" s="167">
        <v>39816.83</v>
      </c>
      <c r="K188" s="11">
        <v>35836</v>
      </c>
      <c r="L188" s="11">
        <v>23000</v>
      </c>
      <c r="M188" s="11">
        <v>25000</v>
      </c>
    </row>
    <row r="189" spans="1:13" x14ac:dyDescent="0.2">
      <c r="A189" s="145"/>
      <c r="B189" s="18">
        <v>38</v>
      </c>
      <c r="C189" s="18"/>
      <c r="D189" s="414" t="s">
        <v>7</v>
      </c>
      <c r="E189" s="415"/>
      <c r="F189" s="415"/>
      <c r="G189" s="415"/>
      <c r="H189" s="416"/>
      <c r="I189" s="174">
        <v>663.61</v>
      </c>
      <c r="J189" s="174">
        <v>663.62</v>
      </c>
      <c r="K189" s="11">
        <v>664</v>
      </c>
      <c r="L189" s="11">
        <v>650</v>
      </c>
      <c r="M189" s="11">
        <v>1000</v>
      </c>
    </row>
    <row r="190" spans="1:13" ht="15" customHeight="1" x14ac:dyDescent="0.2">
      <c r="A190" s="382" t="s">
        <v>253</v>
      </c>
      <c r="B190" s="383"/>
      <c r="C190" s="383"/>
      <c r="D190" s="383"/>
      <c r="E190" s="383"/>
      <c r="F190" s="383"/>
      <c r="G190" s="383"/>
      <c r="H190" s="384"/>
      <c r="I190" s="168">
        <f t="shared" ref="I190:J190" si="65">I194</f>
        <v>0</v>
      </c>
      <c r="J190" s="168">
        <f t="shared" si="65"/>
        <v>0</v>
      </c>
      <c r="K190" s="16">
        <f>K194</f>
        <v>2654</v>
      </c>
      <c r="L190" s="16">
        <f>L194</f>
        <v>3000</v>
      </c>
      <c r="M190" s="16">
        <f>M194</f>
        <v>4000</v>
      </c>
    </row>
    <row r="191" spans="1:13" s="90" customFormat="1" ht="17.25" customHeight="1" x14ac:dyDescent="0.2">
      <c r="A191" s="385" t="s">
        <v>164</v>
      </c>
      <c r="B191" s="386"/>
      <c r="C191" s="386"/>
      <c r="D191" s="386"/>
      <c r="E191" s="386"/>
      <c r="F191" s="386"/>
      <c r="G191" s="386"/>
      <c r="H191" s="387"/>
      <c r="I191" s="165"/>
      <c r="J191" s="165"/>
      <c r="K191" s="94"/>
      <c r="L191" s="94"/>
      <c r="M191" s="94"/>
    </row>
    <row r="192" spans="1:13" x14ac:dyDescent="0.2">
      <c r="A192" s="388" t="s">
        <v>13</v>
      </c>
      <c r="B192" s="389"/>
      <c r="C192" s="389"/>
      <c r="D192" s="389"/>
      <c r="E192" s="389"/>
      <c r="F192" s="389"/>
      <c r="G192" s="389"/>
      <c r="H192" s="390"/>
      <c r="I192" s="223"/>
      <c r="J192" s="223"/>
      <c r="K192" s="224">
        <v>0</v>
      </c>
      <c r="L192" s="224"/>
      <c r="M192" s="224"/>
    </row>
    <row r="193" spans="1:13" x14ac:dyDescent="0.2">
      <c r="A193" s="388" t="s">
        <v>78</v>
      </c>
      <c r="B193" s="389"/>
      <c r="C193" s="389"/>
      <c r="D193" s="389"/>
      <c r="E193" s="389"/>
      <c r="F193" s="389"/>
      <c r="G193" s="389"/>
      <c r="H193" s="390"/>
      <c r="I193" s="223"/>
      <c r="J193" s="223"/>
      <c r="K193" s="224">
        <f>K190-K192</f>
        <v>2654</v>
      </c>
      <c r="L193" s="224">
        <v>3000</v>
      </c>
      <c r="M193" s="224">
        <v>4000</v>
      </c>
    </row>
    <row r="194" spans="1:13" x14ac:dyDescent="0.2">
      <c r="A194" s="17">
        <v>3</v>
      </c>
      <c r="B194" s="17"/>
      <c r="C194" s="17"/>
      <c r="D194" s="391" t="s">
        <v>4</v>
      </c>
      <c r="E194" s="392"/>
      <c r="F194" s="392"/>
      <c r="G194" s="392"/>
      <c r="H194" s="393"/>
      <c r="I194" s="166"/>
      <c r="J194" s="166"/>
      <c r="K194" s="9">
        <f>K195</f>
        <v>2654</v>
      </c>
      <c r="L194" s="9">
        <f>L195</f>
        <v>3000</v>
      </c>
      <c r="M194" s="9">
        <f>M195</f>
        <v>4000</v>
      </c>
    </row>
    <row r="195" spans="1:13" ht="16.5" customHeight="1" x14ac:dyDescent="0.2">
      <c r="A195" s="18"/>
      <c r="B195" s="18">
        <v>35</v>
      </c>
      <c r="C195" s="18"/>
      <c r="D195" s="394" t="s">
        <v>18</v>
      </c>
      <c r="E195" s="395"/>
      <c r="F195" s="395"/>
      <c r="G195" s="395"/>
      <c r="H195" s="396"/>
      <c r="I195" s="167"/>
      <c r="J195" s="167"/>
      <c r="K195" s="11">
        <v>2654</v>
      </c>
      <c r="L195" s="11">
        <v>3000</v>
      </c>
      <c r="M195" s="11">
        <v>4000</v>
      </c>
    </row>
    <row r="196" spans="1:13" ht="23.25" customHeight="1" x14ac:dyDescent="0.2">
      <c r="A196" s="400" t="s">
        <v>24</v>
      </c>
      <c r="B196" s="401"/>
      <c r="C196" s="401"/>
      <c r="D196" s="401"/>
      <c r="E196" s="401"/>
      <c r="F196" s="401"/>
      <c r="G196" s="401"/>
      <c r="H196" s="402"/>
      <c r="I196" s="170">
        <f>I197+I321</f>
        <v>270835.74</v>
      </c>
      <c r="J196" s="170">
        <f>J197+J321</f>
        <v>970783.89000000013</v>
      </c>
      <c r="K196" s="68">
        <f>K197+K321</f>
        <v>929065</v>
      </c>
      <c r="L196" s="68">
        <f>L197+L321</f>
        <v>528200</v>
      </c>
      <c r="M196" s="68">
        <f>M197+M321</f>
        <v>510700</v>
      </c>
    </row>
    <row r="197" spans="1:13" ht="21.75" customHeight="1" x14ac:dyDescent="0.2">
      <c r="A197" s="447" t="s">
        <v>146</v>
      </c>
      <c r="B197" s="448"/>
      <c r="C197" s="448"/>
      <c r="D197" s="448"/>
      <c r="E197" s="448"/>
      <c r="F197" s="448"/>
      <c r="G197" s="448"/>
      <c r="H197" s="449"/>
      <c r="I197" s="171">
        <f>I198+I204+I210+I216+I224+I231+I242+I248+I274+I280+I285+I291+I302+I315+I236+I260+I266</f>
        <v>111039.26999999999</v>
      </c>
      <c r="J197" s="171">
        <f>J198+J204+J210+J216+J224+J231+J242+J248+J274+J280+J285+J291+J302+J315+J236+J254+J297+J308+J266</f>
        <v>189097.62000000002</v>
      </c>
      <c r="K197" s="71">
        <f>K198+K204+K210+K216+K224+K231+K242+K248+K274+K280+K285+K291+K302+K315</f>
        <v>152771</v>
      </c>
      <c r="L197" s="71">
        <f>L198+L204+L210+L216+L224+L231+L242+L248+L274+L280+L285+L291+L302+L315</f>
        <v>149200</v>
      </c>
      <c r="M197" s="71">
        <f>M198+M204+M210+M216+M224+M231+M242+M248+M274+M280+M285+M291+M302+M315</f>
        <v>139700</v>
      </c>
    </row>
    <row r="198" spans="1:13" ht="18.75" customHeight="1" x14ac:dyDescent="0.2">
      <c r="A198" s="382" t="s">
        <v>254</v>
      </c>
      <c r="B198" s="383"/>
      <c r="C198" s="383"/>
      <c r="D198" s="383"/>
      <c r="E198" s="383"/>
      <c r="F198" s="383"/>
      <c r="G198" s="383"/>
      <c r="H198" s="384"/>
      <c r="I198" s="168">
        <f t="shared" ref="I198:J198" si="66">I202</f>
        <v>0</v>
      </c>
      <c r="J198" s="168">
        <f t="shared" si="66"/>
        <v>0</v>
      </c>
      <c r="K198" s="16">
        <f>K202</f>
        <v>15927</v>
      </c>
      <c r="L198" s="16">
        <f>L202</f>
        <v>20000</v>
      </c>
      <c r="M198" s="16">
        <f>M202</f>
        <v>25000</v>
      </c>
    </row>
    <row r="199" spans="1:13" s="90" customFormat="1" ht="25.5" customHeight="1" x14ac:dyDescent="0.2">
      <c r="A199" s="385" t="s">
        <v>166</v>
      </c>
      <c r="B199" s="386"/>
      <c r="C199" s="386"/>
      <c r="D199" s="386"/>
      <c r="E199" s="386"/>
      <c r="F199" s="386"/>
      <c r="G199" s="386"/>
      <c r="H199" s="387"/>
      <c r="I199" s="165"/>
      <c r="J199" s="165"/>
      <c r="K199" s="94"/>
      <c r="L199" s="94"/>
      <c r="M199" s="94"/>
    </row>
    <row r="200" spans="1:13" x14ac:dyDescent="0.2">
      <c r="A200" s="388" t="s">
        <v>59</v>
      </c>
      <c r="B200" s="389"/>
      <c r="C200" s="389"/>
      <c r="D200" s="389"/>
      <c r="E200" s="389"/>
      <c r="F200" s="389"/>
      <c r="G200" s="389"/>
      <c r="H200" s="390"/>
      <c r="I200" s="223"/>
      <c r="J200" s="223"/>
      <c r="K200" s="224">
        <f>K198</f>
        <v>15927</v>
      </c>
      <c r="L200" s="224">
        <v>20000</v>
      </c>
      <c r="M200" s="224">
        <v>25000</v>
      </c>
    </row>
    <row r="201" spans="1:13" x14ac:dyDescent="0.2">
      <c r="A201" s="388" t="s">
        <v>91</v>
      </c>
      <c r="B201" s="389"/>
      <c r="C201" s="389"/>
      <c r="D201" s="389"/>
      <c r="E201" s="389"/>
      <c r="F201" s="389"/>
      <c r="G201" s="389"/>
      <c r="H201" s="390"/>
      <c r="I201" s="223"/>
      <c r="J201" s="223"/>
      <c r="K201" s="224"/>
      <c r="L201" s="224"/>
      <c r="M201" s="224"/>
    </row>
    <row r="202" spans="1:13" x14ac:dyDescent="0.2">
      <c r="A202" s="17">
        <v>3</v>
      </c>
      <c r="B202" s="17"/>
      <c r="C202" s="17"/>
      <c r="D202" s="391" t="s">
        <v>4</v>
      </c>
      <c r="E202" s="392"/>
      <c r="F202" s="392"/>
      <c r="G202" s="392"/>
      <c r="H202" s="393"/>
      <c r="I202" s="166"/>
      <c r="J202" s="166"/>
      <c r="K202" s="9">
        <f>K203</f>
        <v>15927</v>
      </c>
      <c r="L202" s="9">
        <f t="shared" ref="L202:M202" si="67">L203</f>
        <v>20000</v>
      </c>
      <c r="M202" s="9">
        <f t="shared" si="67"/>
        <v>25000</v>
      </c>
    </row>
    <row r="203" spans="1:13" x14ac:dyDescent="0.2">
      <c r="A203" s="18"/>
      <c r="B203" s="18">
        <v>32</v>
      </c>
      <c r="C203" s="18"/>
      <c r="D203" s="394" t="s">
        <v>6</v>
      </c>
      <c r="E203" s="395"/>
      <c r="F203" s="395"/>
      <c r="G203" s="395"/>
      <c r="H203" s="396"/>
      <c r="I203" s="167"/>
      <c r="J203" s="167"/>
      <c r="K203" s="11">
        <v>15927</v>
      </c>
      <c r="L203" s="11">
        <v>20000</v>
      </c>
      <c r="M203" s="11">
        <v>25000</v>
      </c>
    </row>
    <row r="204" spans="1:13" ht="18.75" customHeight="1" x14ac:dyDescent="0.2">
      <c r="A204" s="382" t="s">
        <v>255</v>
      </c>
      <c r="B204" s="383"/>
      <c r="C204" s="383"/>
      <c r="D204" s="383"/>
      <c r="E204" s="383"/>
      <c r="F204" s="383"/>
      <c r="G204" s="383"/>
      <c r="H204" s="384"/>
      <c r="I204" s="168">
        <f t="shared" ref="I204:J204" si="68">I208</f>
        <v>0</v>
      </c>
      <c r="J204" s="168">
        <f t="shared" si="68"/>
        <v>0</v>
      </c>
      <c r="K204" s="16">
        <f>K208</f>
        <v>7035</v>
      </c>
      <c r="L204" s="16">
        <f>L208</f>
        <v>5000</v>
      </c>
      <c r="M204" s="16">
        <f>M208</f>
        <v>0</v>
      </c>
    </row>
    <row r="205" spans="1:13" s="90" customFormat="1" ht="21" customHeight="1" x14ac:dyDescent="0.2">
      <c r="A205" s="385" t="s">
        <v>166</v>
      </c>
      <c r="B205" s="386"/>
      <c r="C205" s="386"/>
      <c r="D205" s="386"/>
      <c r="E205" s="386"/>
      <c r="F205" s="386"/>
      <c r="G205" s="386"/>
      <c r="H205" s="387"/>
      <c r="I205" s="165"/>
      <c r="J205" s="165"/>
      <c r="K205" s="94"/>
      <c r="L205" s="94"/>
      <c r="M205" s="94"/>
    </row>
    <row r="206" spans="1:13" x14ac:dyDescent="0.2">
      <c r="A206" s="388" t="s">
        <v>59</v>
      </c>
      <c r="B206" s="389"/>
      <c r="C206" s="389"/>
      <c r="D206" s="389"/>
      <c r="E206" s="389"/>
      <c r="F206" s="389"/>
      <c r="G206" s="389"/>
      <c r="H206" s="390"/>
      <c r="I206" s="223"/>
      <c r="J206" s="223"/>
      <c r="K206" s="224">
        <f>K204</f>
        <v>7035</v>
      </c>
      <c r="L206" s="224">
        <v>5000</v>
      </c>
      <c r="M206" s="224"/>
    </row>
    <row r="207" spans="1:13" x14ac:dyDescent="0.2">
      <c r="A207" s="388" t="s">
        <v>91</v>
      </c>
      <c r="B207" s="389"/>
      <c r="C207" s="389"/>
      <c r="D207" s="389"/>
      <c r="E207" s="389"/>
      <c r="F207" s="389"/>
      <c r="G207" s="389"/>
      <c r="H207" s="390"/>
      <c r="I207" s="223"/>
      <c r="J207" s="223"/>
      <c r="K207" s="224"/>
      <c r="L207" s="224"/>
      <c r="M207" s="224"/>
    </row>
    <row r="208" spans="1:13" x14ac:dyDescent="0.2">
      <c r="A208" s="17">
        <v>3</v>
      </c>
      <c r="B208" s="17"/>
      <c r="C208" s="17"/>
      <c r="D208" s="391" t="s">
        <v>4</v>
      </c>
      <c r="E208" s="392"/>
      <c r="F208" s="392"/>
      <c r="G208" s="392"/>
      <c r="H208" s="393"/>
      <c r="I208" s="166"/>
      <c r="J208" s="166"/>
      <c r="K208" s="9">
        <f>K209</f>
        <v>7035</v>
      </c>
      <c r="L208" s="9">
        <f t="shared" ref="L208:M208" si="69">L209</f>
        <v>5000</v>
      </c>
      <c r="M208" s="9">
        <f t="shared" si="69"/>
        <v>0</v>
      </c>
    </row>
    <row r="209" spans="1:13" x14ac:dyDescent="0.2">
      <c r="A209" s="18"/>
      <c r="B209" s="18">
        <v>32</v>
      </c>
      <c r="C209" s="18"/>
      <c r="D209" s="394" t="s">
        <v>6</v>
      </c>
      <c r="E209" s="395"/>
      <c r="F209" s="395"/>
      <c r="G209" s="395"/>
      <c r="H209" s="396"/>
      <c r="I209" s="167"/>
      <c r="J209" s="167"/>
      <c r="K209" s="11">
        <v>7035</v>
      </c>
      <c r="L209" s="11">
        <v>5000</v>
      </c>
      <c r="M209" s="11"/>
    </row>
    <row r="210" spans="1:13" ht="18.75" customHeight="1" x14ac:dyDescent="0.2">
      <c r="A210" s="382" t="s">
        <v>256</v>
      </c>
      <c r="B210" s="383"/>
      <c r="C210" s="383"/>
      <c r="D210" s="383"/>
      <c r="E210" s="383"/>
      <c r="F210" s="383"/>
      <c r="G210" s="383"/>
      <c r="H210" s="384"/>
      <c r="I210" s="168">
        <f t="shared" ref="I210:J210" si="70">I214</f>
        <v>12880.72</v>
      </c>
      <c r="J210" s="168">
        <f t="shared" si="70"/>
        <v>20572.04</v>
      </c>
      <c r="K210" s="16">
        <f>K214</f>
        <v>25220</v>
      </c>
      <c r="L210" s="16">
        <f>L214</f>
        <v>30000</v>
      </c>
      <c r="M210" s="16">
        <f>M214</f>
        <v>35000</v>
      </c>
    </row>
    <row r="211" spans="1:13" s="90" customFormat="1" ht="18" customHeight="1" x14ac:dyDescent="0.2">
      <c r="A211" s="385" t="s">
        <v>165</v>
      </c>
      <c r="B211" s="386"/>
      <c r="C211" s="386"/>
      <c r="D211" s="386"/>
      <c r="E211" s="386"/>
      <c r="F211" s="386"/>
      <c r="G211" s="386"/>
      <c r="H211" s="387"/>
      <c r="I211" s="165"/>
      <c r="J211" s="205"/>
      <c r="K211" s="94"/>
      <c r="L211" s="94"/>
      <c r="M211" s="94"/>
    </row>
    <row r="212" spans="1:13" ht="15" customHeight="1" x14ac:dyDescent="0.2">
      <c r="A212" s="388" t="s">
        <v>59</v>
      </c>
      <c r="B212" s="389"/>
      <c r="C212" s="389"/>
      <c r="D212" s="389"/>
      <c r="E212" s="389"/>
      <c r="F212" s="389"/>
      <c r="G212" s="389"/>
      <c r="H212" s="390"/>
      <c r="I212" s="223"/>
      <c r="J212" s="223">
        <v>3318.07</v>
      </c>
      <c r="K212" s="224">
        <v>13854</v>
      </c>
      <c r="L212" s="224">
        <v>4000</v>
      </c>
      <c r="M212" s="224">
        <v>8900</v>
      </c>
    </row>
    <row r="213" spans="1:13" ht="16.5" customHeight="1" x14ac:dyDescent="0.2">
      <c r="A213" s="388" t="s">
        <v>91</v>
      </c>
      <c r="B213" s="389"/>
      <c r="C213" s="389"/>
      <c r="D213" s="389"/>
      <c r="E213" s="389"/>
      <c r="F213" s="389"/>
      <c r="G213" s="389"/>
      <c r="H213" s="390"/>
      <c r="I213" s="223">
        <f>I210</f>
        <v>12880.72</v>
      </c>
      <c r="J213" s="223">
        <f>J210-J212</f>
        <v>17253.97</v>
      </c>
      <c r="K213" s="224">
        <v>11366</v>
      </c>
      <c r="L213" s="224">
        <v>26000</v>
      </c>
      <c r="M213" s="224">
        <v>26100</v>
      </c>
    </row>
    <row r="214" spans="1:13" x14ac:dyDescent="0.2">
      <c r="A214" s="17">
        <v>3</v>
      </c>
      <c r="B214" s="17"/>
      <c r="C214" s="17"/>
      <c r="D214" s="391" t="s">
        <v>4</v>
      </c>
      <c r="E214" s="392"/>
      <c r="F214" s="392"/>
      <c r="G214" s="392"/>
      <c r="H214" s="393"/>
      <c r="I214" s="166">
        <f>I215</f>
        <v>12880.72</v>
      </c>
      <c r="J214" s="166">
        <f>J215</f>
        <v>20572.04</v>
      </c>
      <c r="K214" s="9">
        <f>K215</f>
        <v>25220</v>
      </c>
      <c r="L214" s="9">
        <f t="shared" ref="L214:M214" si="71">L215</f>
        <v>30000</v>
      </c>
      <c r="M214" s="9">
        <f t="shared" si="71"/>
        <v>35000</v>
      </c>
    </row>
    <row r="215" spans="1:13" x14ac:dyDescent="0.2">
      <c r="A215" s="18"/>
      <c r="B215" s="18">
        <v>32</v>
      </c>
      <c r="C215" s="18"/>
      <c r="D215" s="394" t="s">
        <v>6</v>
      </c>
      <c r="E215" s="395"/>
      <c r="F215" s="395"/>
      <c r="G215" s="395"/>
      <c r="H215" s="396"/>
      <c r="I215" s="167">
        <v>12880.72</v>
      </c>
      <c r="J215" s="167">
        <v>20572.04</v>
      </c>
      <c r="K215" s="11">
        <v>25220</v>
      </c>
      <c r="L215" s="11">
        <v>30000</v>
      </c>
      <c r="M215" s="11">
        <v>35000</v>
      </c>
    </row>
    <row r="216" spans="1:13" ht="15" customHeight="1" x14ac:dyDescent="0.2">
      <c r="A216" s="382" t="s">
        <v>257</v>
      </c>
      <c r="B216" s="383"/>
      <c r="C216" s="383"/>
      <c r="D216" s="383"/>
      <c r="E216" s="383"/>
      <c r="F216" s="383"/>
      <c r="G216" s="383"/>
      <c r="H216" s="384"/>
      <c r="I216" s="168">
        <f>I220+I222</f>
        <v>3460.69</v>
      </c>
      <c r="J216" s="168">
        <f>J220+J222</f>
        <v>21083.81</v>
      </c>
      <c r="K216" s="16">
        <f>K220</f>
        <v>8627</v>
      </c>
      <c r="L216" s="16">
        <f>L220</f>
        <v>9000</v>
      </c>
      <c r="M216" s="16">
        <f>M220</f>
        <v>10000</v>
      </c>
    </row>
    <row r="217" spans="1:13" s="90" customFormat="1" ht="25.5" customHeight="1" x14ac:dyDescent="0.2">
      <c r="A217" s="385" t="s">
        <v>166</v>
      </c>
      <c r="B217" s="386"/>
      <c r="C217" s="386"/>
      <c r="D217" s="386"/>
      <c r="E217" s="386"/>
      <c r="F217" s="386"/>
      <c r="G217" s="386"/>
      <c r="H217" s="387"/>
      <c r="I217" s="165"/>
      <c r="J217" s="205"/>
      <c r="K217" s="94"/>
      <c r="L217" s="94"/>
      <c r="M217" s="94"/>
    </row>
    <row r="218" spans="1:13" ht="17.25" customHeight="1" x14ac:dyDescent="0.2">
      <c r="A218" s="388" t="s">
        <v>13</v>
      </c>
      <c r="B218" s="389"/>
      <c r="C218" s="389"/>
      <c r="D218" s="389"/>
      <c r="E218" s="389"/>
      <c r="F218" s="389"/>
      <c r="G218" s="389"/>
      <c r="H218" s="390"/>
      <c r="I218" s="223"/>
      <c r="J218" s="223">
        <v>13120.45</v>
      </c>
      <c r="K218" s="224">
        <v>663</v>
      </c>
      <c r="L218" s="224">
        <v>2000</v>
      </c>
      <c r="M218" s="224">
        <v>2500</v>
      </c>
    </row>
    <row r="219" spans="1:13" ht="17.25" customHeight="1" x14ac:dyDescent="0.2">
      <c r="A219" s="388" t="s">
        <v>91</v>
      </c>
      <c r="B219" s="389"/>
      <c r="C219" s="389"/>
      <c r="D219" s="389"/>
      <c r="E219" s="389"/>
      <c r="F219" s="389"/>
      <c r="G219" s="389"/>
      <c r="H219" s="390"/>
      <c r="I219" s="223">
        <f>I216</f>
        <v>3460.69</v>
      </c>
      <c r="J219" s="223">
        <f>J216-J218</f>
        <v>7963.3600000000006</v>
      </c>
      <c r="K219" s="224">
        <f>K216-K218</f>
        <v>7964</v>
      </c>
      <c r="L219" s="224">
        <v>7000</v>
      </c>
      <c r="M219" s="224">
        <v>7500</v>
      </c>
    </row>
    <row r="220" spans="1:13" x14ac:dyDescent="0.2">
      <c r="A220" s="17">
        <v>3</v>
      </c>
      <c r="B220" s="17"/>
      <c r="C220" s="17"/>
      <c r="D220" s="391" t="s">
        <v>4</v>
      </c>
      <c r="E220" s="392"/>
      <c r="F220" s="392"/>
      <c r="G220" s="392"/>
      <c r="H220" s="393"/>
      <c r="I220" s="166">
        <f>I221</f>
        <v>2906.57</v>
      </c>
      <c r="J220" s="166">
        <f>J221</f>
        <v>19756.580000000002</v>
      </c>
      <c r="K220" s="9">
        <f>K221</f>
        <v>8627</v>
      </c>
      <c r="L220" s="9">
        <f t="shared" ref="L220:M220" si="72">L221</f>
        <v>9000</v>
      </c>
      <c r="M220" s="9">
        <f t="shared" si="72"/>
        <v>10000</v>
      </c>
    </row>
    <row r="221" spans="1:13" x14ac:dyDescent="0.2">
      <c r="A221" s="18"/>
      <c r="B221" s="18">
        <v>32</v>
      </c>
      <c r="C221" s="18"/>
      <c r="D221" s="394" t="s">
        <v>6</v>
      </c>
      <c r="E221" s="395"/>
      <c r="F221" s="395"/>
      <c r="G221" s="395"/>
      <c r="H221" s="396"/>
      <c r="I221" s="167">
        <v>2906.57</v>
      </c>
      <c r="J221" s="167">
        <v>19756.580000000002</v>
      </c>
      <c r="K221" s="11">
        <v>8627</v>
      </c>
      <c r="L221" s="11">
        <v>9000</v>
      </c>
      <c r="M221" s="11">
        <v>10000</v>
      </c>
    </row>
    <row r="222" spans="1:13" x14ac:dyDescent="0.2">
      <c r="A222" s="17">
        <v>4</v>
      </c>
      <c r="B222" s="17"/>
      <c r="C222" s="17"/>
      <c r="D222" s="391" t="s">
        <v>54</v>
      </c>
      <c r="E222" s="392"/>
      <c r="F222" s="392"/>
      <c r="G222" s="392"/>
      <c r="H222" s="393"/>
      <c r="I222" s="166">
        <f>I223</f>
        <v>554.12</v>
      </c>
      <c r="J222" s="166">
        <f>J223</f>
        <v>1327.23</v>
      </c>
      <c r="K222" s="9"/>
      <c r="L222" s="9"/>
      <c r="M222" s="9"/>
    </row>
    <row r="223" spans="1:13" x14ac:dyDescent="0.2">
      <c r="A223" s="18"/>
      <c r="B223" s="18">
        <v>42</v>
      </c>
      <c r="C223" s="18"/>
      <c r="D223" s="482" t="s">
        <v>20</v>
      </c>
      <c r="E223" s="483"/>
      <c r="F223" s="483"/>
      <c r="G223" s="483"/>
      <c r="H223" s="484"/>
      <c r="I223" s="167">
        <v>554.12</v>
      </c>
      <c r="J223" s="167">
        <v>1327.23</v>
      </c>
      <c r="K223" s="11"/>
      <c r="L223" s="11"/>
      <c r="M223" s="11"/>
    </row>
    <row r="224" spans="1:13" ht="17.25" customHeight="1" x14ac:dyDescent="0.2">
      <c r="A224" s="471" t="s">
        <v>258</v>
      </c>
      <c r="B224" s="472"/>
      <c r="C224" s="472"/>
      <c r="D224" s="472"/>
      <c r="E224" s="472"/>
      <c r="F224" s="472"/>
      <c r="G224" s="472"/>
      <c r="H224" s="473"/>
      <c r="I224" s="183">
        <f t="shared" ref="I224:J224" si="73">I229</f>
        <v>2518.08</v>
      </c>
      <c r="J224" s="183">
        <f t="shared" si="73"/>
        <v>5972.53</v>
      </c>
      <c r="K224" s="27">
        <f>K229</f>
        <v>5309</v>
      </c>
      <c r="L224" s="27">
        <f t="shared" ref="L224:M224" si="74">L229</f>
        <v>3000</v>
      </c>
      <c r="M224" s="27">
        <f t="shared" si="74"/>
        <v>2000</v>
      </c>
    </row>
    <row r="225" spans="1:14" s="90" customFormat="1" ht="15.75" customHeight="1" x14ac:dyDescent="0.2">
      <c r="A225" s="385" t="s">
        <v>167</v>
      </c>
      <c r="B225" s="386"/>
      <c r="C225" s="386"/>
      <c r="D225" s="386"/>
      <c r="E225" s="386"/>
      <c r="F225" s="386"/>
      <c r="G225" s="386"/>
      <c r="H225" s="387"/>
      <c r="I225" s="165"/>
      <c r="J225" s="165"/>
      <c r="K225" s="97"/>
      <c r="L225" s="97"/>
      <c r="M225" s="97"/>
    </row>
    <row r="226" spans="1:14" ht="15" customHeight="1" x14ac:dyDescent="0.2">
      <c r="A226" s="474" t="s">
        <v>103</v>
      </c>
      <c r="B226" s="475"/>
      <c r="C226" s="475"/>
      <c r="D226" s="475"/>
      <c r="E226" s="475"/>
      <c r="F226" s="475"/>
      <c r="G226" s="475"/>
      <c r="H226" s="476"/>
      <c r="I226" s="234"/>
      <c r="J226" s="234">
        <v>3318.07</v>
      </c>
      <c r="K226" s="235">
        <f>K224</f>
        <v>5309</v>
      </c>
      <c r="L226" s="235">
        <v>3000</v>
      </c>
      <c r="M226" s="235">
        <v>2000</v>
      </c>
    </row>
    <row r="227" spans="1:14" ht="15" customHeight="1" x14ac:dyDescent="0.2">
      <c r="A227" s="474" t="s">
        <v>78</v>
      </c>
      <c r="B227" s="475"/>
      <c r="C227" s="475"/>
      <c r="D227" s="475"/>
      <c r="E227" s="475"/>
      <c r="F227" s="475"/>
      <c r="G227" s="475"/>
      <c r="H227" s="476"/>
      <c r="I227" s="234">
        <v>2332.79</v>
      </c>
      <c r="J227" s="234">
        <f>J224-J226</f>
        <v>2654.4599999999996</v>
      </c>
      <c r="K227" s="235"/>
      <c r="L227" s="235"/>
      <c r="M227" s="235"/>
    </row>
    <row r="228" spans="1:14" x14ac:dyDescent="0.2">
      <c r="A228" s="462" t="s">
        <v>13</v>
      </c>
      <c r="B228" s="463"/>
      <c r="C228" s="463"/>
      <c r="D228" s="463"/>
      <c r="E228" s="463"/>
      <c r="F228" s="463"/>
      <c r="G228" s="463"/>
      <c r="H228" s="464"/>
      <c r="I228" s="232">
        <f>I224-I227</f>
        <v>185.28999999999996</v>
      </c>
      <c r="J228" s="232"/>
      <c r="K228" s="236"/>
      <c r="L228" s="236"/>
      <c r="M228" s="236"/>
      <c r="N228" s="215"/>
    </row>
    <row r="229" spans="1:14" x14ac:dyDescent="0.2">
      <c r="A229" s="28">
        <v>3</v>
      </c>
      <c r="B229" s="28"/>
      <c r="C229" s="28"/>
      <c r="D229" s="465" t="s">
        <v>4</v>
      </c>
      <c r="E229" s="466"/>
      <c r="F229" s="466"/>
      <c r="G229" s="466"/>
      <c r="H229" s="467"/>
      <c r="I229" s="184">
        <f>I230</f>
        <v>2518.08</v>
      </c>
      <c r="J229" s="184">
        <f>J230</f>
        <v>5972.53</v>
      </c>
      <c r="K229" s="29">
        <f>K230</f>
        <v>5309</v>
      </c>
      <c r="L229" s="29">
        <f>L230</f>
        <v>3000</v>
      </c>
      <c r="M229" s="29">
        <f>M230</f>
        <v>2000</v>
      </c>
    </row>
    <row r="230" spans="1:14" x14ac:dyDescent="0.2">
      <c r="A230" s="31"/>
      <c r="B230" s="31">
        <v>32</v>
      </c>
      <c r="C230" s="31"/>
      <c r="D230" s="468" t="s">
        <v>56</v>
      </c>
      <c r="E230" s="469"/>
      <c r="F230" s="469"/>
      <c r="G230" s="469"/>
      <c r="H230" s="470"/>
      <c r="I230" s="185">
        <v>2518.08</v>
      </c>
      <c r="J230" s="185">
        <v>5972.53</v>
      </c>
      <c r="K230" s="146">
        <v>5309</v>
      </c>
      <c r="L230" s="146">
        <v>3000</v>
      </c>
      <c r="M230" s="146">
        <v>2000</v>
      </c>
    </row>
    <row r="231" spans="1:14" ht="18" customHeight="1" x14ac:dyDescent="0.2">
      <c r="A231" s="426" t="s">
        <v>259</v>
      </c>
      <c r="B231" s="427"/>
      <c r="C231" s="427"/>
      <c r="D231" s="427"/>
      <c r="E231" s="427"/>
      <c r="F231" s="427"/>
      <c r="G231" s="427"/>
      <c r="H231" s="428"/>
      <c r="I231" s="176">
        <f t="shared" ref="I231:J231" si="75">I234</f>
        <v>0</v>
      </c>
      <c r="J231" s="176">
        <f t="shared" si="75"/>
        <v>1327.22</v>
      </c>
      <c r="K231" s="43">
        <f>K234</f>
        <v>1328</v>
      </c>
      <c r="L231" s="43">
        <f t="shared" ref="L231:M231" si="76">L234</f>
        <v>1000</v>
      </c>
      <c r="M231" s="43">
        <f t="shared" si="76"/>
        <v>1000</v>
      </c>
    </row>
    <row r="232" spans="1:14" s="90" customFormat="1" ht="15" customHeight="1" x14ac:dyDescent="0.2">
      <c r="A232" s="385" t="s">
        <v>167</v>
      </c>
      <c r="B232" s="386"/>
      <c r="C232" s="386"/>
      <c r="D232" s="386"/>
      <c r="E232" s="386"/>
      <c r="F232" s="386"/>
      <c r="G232" s="386"/>
      <c r="H232" s="387"/>
      <c r="I232" s="165"/>
      <c r="J232" s="165"/>
      <c r="K232" s="96"/>
      <c r="L232" s="96"/>
      <c r="M232" s="96"/>
    </row>
    <row r="233" spans="1:14" x14ac:dyDescent="0.2">
      <c r="A233" s="462" t="s">
        <v>13</v>
      </c>
      <c r="B233" s="463"/>
      <c r="C233" s="463"/>
      <c r="D233" s="463"/>
      <c r="E233" s="463"/>
      <c r="F233" s="463"/>
      <c r="G233" s="463"/>
      <c r="H233" s="464"/>
      <c r="I233" s="232"/>
      <c r="J233" s="232">
        <f>J231</f>
        <v>1327.22</v>
      </c>
      <c r="K233" s="233">
        <f>K231</f>
        <v>1328</v>
      </c>
      <c r="L233" s="236">
        <v>1000</v>
      </c>
      <c r="M233" s="233">
        <v>1000</v>
      </c>
    </row>
    <row r="234" spans="1:14" x14ac:dyDescent="0.2">
      <c r="A234" s="28">
        <v>3</v>
      </c>
      <c r="B234" s="28"/>
      <c r="C234" s="28"/>
      <c r="D234" s="465" t="s">
        <v>4</v>
      </c>
      <c r="E234" s="466"/>
      <c r="F234" s="466"/>
      <c r="G234" s="466"/>
      <c r="H234" s="467"/>
      <c r="I234" s="184"/>
      <c r="J234" s="184">
        <f>J235</f>
        <v>1327.22</v>
      </c>
      <c r="K234" s="30">
        <f>K235</f>
        <v>1328</v>
      </c>
      <c r="L234" s="30">
        <f>L235</f>
        <v>1000</v>
      </c>
      <c r="M234" s="30">
        <f>M235</f>
        <v>1000</v>
      </c>
    </row>
    <row r="235" spans="1:14" x14ac:dyDescent="0.2">
      <c r="A235" s="31"/>
      <c r="B235" s="31">
        <v>32</v>
      </c>
      <c r="C235" s="31"/>
      <c r="D235" s="468" t="s">
        <v>56</v>
      </c>
      <c r="E235" s="469"/>
      <c r="F235" s="469"/>
      <c r="G235" s="469"/>
      <c r="H235" s="470"/>
      <c r="I235" s="185"/>
      <c r="J235" s="185">
        <v>1327.22</v>
      </c>
      <c r="K235" s="146">
        <v>1328</v>
      </c>
      <c r="L235" s="146">
        <v>1000</v>
      </c>
      <c r="M235" s="146">
        <v>1000</v>
      </c>
    </row>
    <row r="236" spans="1:14" ht="15.75" customHeight="1" x14ac:dyDescent="0.2">
      <c r="A236" s="518" t="s">
        <v>92</v>
      </c>
      <c r="B236" s="518"/>
      <c r="C236" s="518"/>
      <c r="D236" s="518"/>
      <c r="E236" s="518"/>
      <c r="F236" s="518"/>
      <c r="G236" s="518"/>
      <c r="H236" s="518"/>
      <c r="I236" s="186">
        <f t="shared" ref="I236:J236" si="77">I240</f>
        <v>2962.37</v>
      </c>
      <c r="J236" s="186">
        <f t="shared" si="77"/>
        <v>3304.8</v>
      </c>
      <c r="K236" s="16">
        <f>K240</f>
        <v>0</v>
      </c>
      <c r="L236" s="16">
        <f>L240</f>
        <v>0</v>
      </c>
      <c r="M236" s="16">
        <f>M240</f>
        <v>0</v>
      </c>
    </row>
    <row r="237" spans="1:14" s="90" customFormat="1" ht="15.75" customHeight="1" x14ac:dyDescent="0.2">
      <c r="A237" s="385" t="s">
        <v>168</v>
      </c>
      <c r="B237" s="386"/>
      <c r="C237" s="386"/>
      <c r="D237" s="386"/>
      <c r="E237" s="386"/>
      <c r="F237" s="386"/>
      <c r="G237" s="386"/>
      <c r="H237" s="387"/>
      <c r="I237" s="165"/>
      <c r="J237" s="165"/>
      <c r="K237" s="94"/>
      <c r="L237" s="94"/>
      <c r="M237" s="94"/>
    </row>
    <row r="238" spans="1:14" ht="15.75" customHeight="1" x14ac:dyDescent="0.2">
      <c r="A238" s="388" t="s">
        <v>59</v>
      </c>
      <c r="B238" s="389"/>
      <c r="C238" s="389"/>
      <c r="D238" s="389"/>
      <c r="E238" s="389"/>
      <c r="F238" s="389"/>
      <c r="G238" s="389"/>
      <c r="H238" s="390"/>
      <c r="I238" s="223">
        <f>I236</f>
        <v>2962.37</v>
      </c>
      <c r="J238" s="223">
        <f>J236</f>
        <v>3304.8</v>
      </c>
      <c r="K238" s="224"/>
      <c r="L238" s="224"/>
      <c r="M238" s="224"/>
    </row>
    <row r="239" spans="1:14" x14ac:dyDescent="0.2">
      <c r="A239" s="388" t="s">
        <v>91</v>
      </c>
      <c r="B239" s="389"/>
      <c r="C239" s="389"/>
      <c r="D239" s="389"/>
      <c r="E239" s="389"/>
      <c r="F239" s="389"/>
      <c r="G239" s="389"/>
      <c r="H239" s="390"/>
      <c r="I239" s="223"/>
      <c r="J239" s="223"/>
      <c r="K239" s="224"/>
      <c r="L239" s="224"/>
      <c r="M239" s="224"/>
    </row>
    <row r="240" spans="1:14" ht="32.25" customHeight="1" x14ac:dyDescent="0.2">
      <c r="A240" s="17">
        <v>4</v>
      </c>
      <c r="B240" s="17"/>
      <c r="C240" s="17"/>
      <c r="D240" s="420" t="s">
        <v>309</v>
      </c>
      <c r="E240" s="421"/>
      <c r="F240" s="421"/>
      <c r="G240" s="421"/>
      <c r="H240" s="422"/>
      <c r="I240" s="166">
        <f>I241</f>
        <v>2962.37</v>
      </c>
      <c r="J240" s="166">
        <f>J241</f>
        <v>3304.8</v>
      </c>
      <c r="K240" s="9">
        <f>K241</f>
        <v>0</v>
      </c>
      <c r="L240" s="9">
        <f t="shared" ref="L240:M240" si="78">L241</f>
        <v>0</v>
      </c>
      <c r="M240" s="9">
        <f t="shared" si="78"/>
        <v>0</v>
      </c>
    </row>
    <row r="241" spans="1:13" x14ac:dyDescent="0.2">
      <c r="A241" s="18"/>
      <c r="B241" s="18">
        <v>42</v>
      </c>
      <c r="C241" s="18"/>
      <c r="D241" s="394" t="s">
        <v>20</v>
      </c>
      <c r="E241" s="395"/>
      <c r="F241" s="395"/>
      <c r="G241" s="395"/>
      <c r="H241" s="396"/>
      <c r="I241" s="167">
        <v>2962.37</v>
      </c>
      <c r="J241" s="167">
        <v>3304.8</v>
      </c>
      <c r="K241" s="11"/>
      <c r="L241" s="11"/>
      <c r="M241" s="11"/>
    </row>
    <row r="242" spans="1:13" ht="15.75" customHeight="1" x14ac:dyDescent="0.2">
      <c r="A242" s="518" t="s">
        <v>260</v>
      </c>
      <c r="B242" s="518"/>
      <c r="C242" s="518"/>
      <c r="D242" s="518"/>
      <c r="E242" s="518"/>
      <c r="F242" s="518"/>
      <c r="G242" s="518"/>
      <c r="H242" s="518"/>
      <c r="I242" s="186">
        <f t="shared" ref="I242:J242" si="79">I246</f>
        <v>15158.8</v>
      </c>
      <c r="J242" s="186">
        <f t="shared" si="79"/>
        <v>15926.74</v>
      </c>
      <c r="K242" s="16">
        <f>K246</f>
        <v>22829</v>
      </c>
      <c r="L242" s="16">
        <f>L246</f>
        <v>25000</v>
      </c>
      <c r="M242" s="16">
        <f>M246</f>
        <v>20000</v>
      </c>
    </row>
    <row r="243" spans="1:13" s="90" customFormat="1" ht="15.75" customHeight="1" x14ac:dyDescent="0.2">
      <c r="A243" s="385" t="s">
        <v>168</v>
      </c>
      <c r="B243" s="386"/>
      <c r="C243" s="386"/>
      <c r="D243" s="386"/>
      <c r="E243" s="386"/>
      <c r="F243" s="386"/>
      <c r="G243" s="386"/>
      <c r="H243" s="387"/>
      <c r="I243" s="165"/>
      <c r="J243" s="165"/>
      <c r="K243" s="94"/>
      <c r="L243" s="94"/>
      <c r="M243" s="94"/>
    </row>
    <row r="244" spans="1:13" ht="15.75" customHeight="1" x14ac:dyDescent="0.2">
      <c r="A244" s="388" t="s">
        <v>59</v>
      </c>
      <c r="B244" s="389"/>
      <c r="C244" s="389"/>
      <c r="D244" s="389"/>
      <c r="E244" s="389"/>
      <c r="F244" s="389"/>
      <c r="G244" s="389"/>
      <c r="H244" s="390"/>
      <c r="I244" s="223">
        <v>1209.48</v>
      </c>
      <c r="J244" s="223">
        <v>10617.83</v>
      </c>
      <c r="K244" s="224">
        <v>11548</v>
      </c>
      <c r="L244" s="224">
        <v>11400</v>
      </c>
      <c r="M244" s="224">
        <v>10000</v>
      </c>
    </row>
    <row r="245" spans="1:13" x14ac:dyDescent="0.2">
      <c r="A245" s="388" t="s">
        <v>91</v>
      </c>
      <c r="B245" s="389"/>
      <c r="C245" s="389"/>
      <c r="D245" s="389"/>
      <c r="E245" s="389"/>
      <c r="F245" s="389"/>
      <c r="G245" s="389"/>
      <c r="H245" s="390"/>
      <c r="I245" s="223">
        <f>I242-I244</f>
        <v>13949.32</v>
      </c>
      <c r="J245" s="223">
        <f>J242-J244</f>
        <v>5308.91</v>
      </c>
      <c r="K245" s="224">
        <v>11281</v>
      </c>
      <c r="L245" s="224">
        <v>13600</v>
      </c>
      <c r="M245" s="224">
        <v>10000</v>
      </c>
    </row>
    <row r="246" spans="1:13" x14ac:dyDescent="0.2">
      <c r="A246" s="17">
        <v>3</v>
      </c>
      <c r="B246" s="17"/>
      <c r="C246" s="17"/>
      <c r="D246" s="391" t="s">
        <v>4</v>
      </c>
      <c r="E246" s="392"/>
      <c r="F246" s="392"/>
      <c r="G246" s="392"/>
      <c r="H246" s="393"/>
      <c r="I246" s="166">
        <f>I247</f>
        <v>15158.8</v>
      </c>
      <c r="J246" s="166">
        <f>J247</f>
        <v>15926.74</v>
      </c>
      <c r="K246" s="9">
        <f>K247</f>
        <v>22829</v>
      </c>
      <c r="L246" s="9">
        <f t="shared" ref="L246:M246" si="80">L247</f>
        <v>25000</v>
      </c>
      <c r="M246" s="9">
        <f t="shared" si="80"/>
        <v>20000</v>
      </c>
    </row>
    <row r="247" spans="1:13" x14ac:dyDescent="0.2">
      <c r="A247" s="18"/>
      <c r="B247" s="18">
        <v>32</v>
      </c>
      <c r="C247" s="18"/>
      <c r="D247" s="394" t="s">
        <v>6</v>
      </c>
      <c r="E247" s="395"/>
      <c r="F247" s="395"/>
      <c r="G247" s="395"/>
      <c r="H247" s="396"/>
      <c r="I247" s="167">
        <v>15158.8</v>
      </c>
      <c r="J247" s="167">
        <v>15926.74</v>
      </c>
      <c r="K247" s="11">
        <v>22829</v>
      </c>
      <c r="L247" s="11">
        <v>25000</v>
      </c>
      <c r="M247" s="11">
        <v>20000</v>
      </c>
    </row>
    <row r="248" spans="1:13" x14ac:dyDescent="0.2">
      <c r="A248" s="373" t="s">
        <v>261</v>
      </c>
      <c r="B248" s="374"/>
      <c r="C248" s="374"/>
      <c r="D248" s="374"/>
      <c r="E248" s="374"/>
      <c r="F248" s="374"/>
      <c r="G248" s="374"/>
      <c r="H248" s="375"/>
      <c r="I248" s="164">
        <f t="shared" ref="I248:J248" si="81">I252</f>
        <v>22209.33</v>
      </c>
      <c r="J248" s="164">
        <f t="shared" si="81"/>
        <v>27739.07</v>
      </c>
      <c r="K248" s="16">
        <f>K252</f>
        <v>24156</v>
      </c>
      <c r="L248" s="16">
        <f>L252</f>
        <v>25000</v>
      </c>
      <c r="M248" s="16">
        <f>M252</f>
        <v>24000</v>
      </c>
    </row>
    <row r="249" spans="1:13" s="90" customFormat="1" ht="15" customHeight="1" x14ac:dyDescent="0.2">
      <c r="A249" s="385" t="s">
        <v>169</v>
      </c>
      <c r="B249" s="386"/>
      <c r="C249" s="386"/>
      <c r="D249" s="386"/>
      <c r="E249" s="386"/>
      <c r="F249" s="386"/>
      <c r="G249" s="386"/>
      <c r="H249" s="387"/>
      <c r="I249" s="165"/>
      <c r="J249" s="165"/>
      <c r="K249" s="94"/>
      <c r="L249" s="94"/>
      <c r="M249" s="94"/>
    </row>
    <row r="250" spans="1:13" x14ac:dyDescent="0.2">
      <c r="A250" s="388" t="s">
        <v>13</v>
      </c>
      <c r="B250" s="389"/>
      <c r="C250" s="389"/>
      <c r="D250" s="389"/>
      <c r="E250" s="389"/>
      <c r="F250" s="389"/>
      <c r="G250" s="389"/>
      <c r="H250" s="390"/>
      <c r="I250" s="223"/>
      <c r="J250" s="223">
        <v>2507.11</v>
      </c>
      <c r="K250" s="224">
        <v>24156</v>
      </c>
      <c r="L250" s="224"/>
      <c r="M250" s="224"/>
    </row>
    <row r="251" spans="1:13" x14ac:dyDescent="0.2">
      <c r="A251" s="388" t="s">
        <v>78</v>
      </c>
      <c r="B251" s="389"/>
      <c r="C251" s="389"/>
      <c r="D251" s="389"/>
      <c r="E251" s="389"/>
      <c r="F251" s="389"/>
      <c r="G251" s="389"/>
      <c r="H251" s="390"/>
      <c r="I251" s="223">
        <f>I248</f>
        <v>22209.33</v>
      </c>
      <c r="J251" s="223">
        <f>J248-J250</f>
        <v>25231.96</v>
      </c>
      <c r="K251" s="224">
        <f>K248-K250</f>
        <v>0</v>
      </c>
      <c r="L251" s="224">
        <v>25000</v>
      </c>
      <c r="M251" s="224">
        <v>24000</v>
      </c>
    </row>
    <row r="252" spans="1:13" x14ac:dyDescent="0.2">
      <c r="A252" s="17">
        <v>3</v>
      </c>
      <c r="B252" s="17"/>
      <c r="C252" s="17"/>
      <c r="D252" s="391" t="s">
        <v>4</v>
      </c>
      <c r="E252" s="392"/>
      <c r="F252" s="392"/>
      <c r="G252" s="392"/>
      <c r="H252" s="393"/>
      <c r="I252" s="166">
        <f>I253</f>
        <v>22209.33</v>
      </c>
      <c r="J252" s="166">
        <f>J253</f>
        <v>27739.07</v>
      </c>
      <c r="K252" s="9">
        <f>K253</f>
        <v>24156</v>
      </c>
      <c r="L252" s="9">
        <f t="shared" ref="L252:M252" si="82">L253</f>
        <v>25000</v>
      </c>
      <c r="M252" s="9">
        <f t="shared" si="82"/>
        <v>24000</v>
      </c>
    </row>
    <row r="253" spans="1:13" x14ac:dyDescent="0.2">
      <c r="A253" s="18"/>
      <c r="B253" s="18">
        <v>32</v>
      </c>
      <c r="C253" s="18"/>
      <c r="D253" s="394" t="s">
        <v>6</v>
      </c>
      <c r="E253" s="395"/>
      <c r="F253" s="395"/>
      <c r="G253" s="395"/>
      <c r="H253" s="396"/>
      <c r="I253" s="167">
        <v>22209.33</v>
      </c>
      <c r="J253" s="167">
        <v>27739.07</v>
      </c>
      <c r="K253" s="11">
        <v>24156</v>
      </c>
      <c r="L253" s="11">
        <v>25000</v>
      </c>
      <c r="M253" s="11">
        <v>24000</v>
      </c>
    </row>
    <row r="254" spans="1:13" x14ac:dyDescent="0.2">
      <c r="A254" s="373" t="s">
        <v>55</v>
      </c>
      <c r="B254" s="374"/>
      <c r="C254" s="374"/>
      <c r="D254" s="374"/>
      <c r="E254" s="374"/>
      <c r="F254" s="374"/>
      <c r="G254" s="374"/>
      <c r="H254" s="375"/>
      <c r="I254" s="164">
        <f t="shared" ref="I254:J254" si="83">I258</f>
        <v>0</v>
      </c>
      <c r="J254" s="164">
        <f t="shared" si="83"/>
        <v>3185.35</v>
      </c>
      <c r="K254" s="16">
        <f>K258</f>
        <v>0</v>
      </c>
      <c r="L254" s="16">
        <f>L258</f>
        <v>0</v>
      </c>
      <c r="M254" s="16">
        <f>M258</f>
        <v>0</v>
      </c>
    </row>
    <row r="255" spans="1:13" s="90" customFormat="1" ht="15" customHeight="1" x14ac:dyDescent="0.2">
      <c r="A255" s="385" t="s">
        <v>168</v>
      </c>
      <c r="B255" s="386"/>
      <c r="C255" s="386"/>
      <c r="D255" s="386"/>
      <c r="E255" s="386"/>
      <c r="F255" s="386"/>
      <c r="G255" s="386"/>
      <c r="H255" s="387"/>
      <c r="I255" s="165"/>
      <c r="J255" s="165"/>
      <c r="K255" s="94"/>
      <c r="L255" s="94"/>
      <c r="M255" s="94"/>
    </row>
    <row r="256" spans="1:13" x14ac:dyDescent="0.2">
      <c r="A256" s="388" t="s">
        <v>13</v>
      </c>
      <c r="B256" s="389"/>
      <c r="C256" s="389"/>
      <c r="D256" s="389"/>
      <c r="E256" s="389"/>
      <c r="F256" s="389"/>
      <c r="G256" s="389"/>
      <c r="H256" s="390"/>
      <c r="I256" s="223"/>
      <c r="J256" s="223"/>
      <c r="K256" s="224"/>
      <c r="L256" s="224"/>
      <c r="M256" s="224"/>
    </row>
    <row r="257" spans="1:13" x14ac:dyDescent="0.2">
      <c r="A257" s="388" t="s">
        <v>78</v>
      </c>
      <c r="B257" s="389"/>
      <c r="C257" s="389"/>
      <c r="D257" s="389"/>
      <c r="E257" s="389"/>
      <c r="F257" s="389"/>
      <c r="G257" s="389"/>
      <c r="H257" s="390"/>
      <c r="I257" s="223"/>
      <c r="J257" s="223">
        <f>J254</f>
        <v>3185.35</v>
      </c>
      <c r="K257" s="224"/>
      <c r="L257" s="224"/>
      <c r="M257" s="224"/>
    </row>
    <row r="258" spans="1:13" x14ac:dyDescent="0.2">
      <c r="A258" s="17">
        <v>3</v>
      </c>
      <c r="B258" s="17"/>
      <c r="C258" s="17"/>
      <c r="D258" s="391" t="s">
        <v>4</v>
      </c>
      <c r="E258" s="392"/>
      <c r="F258" s="392"/>
      <c r="G258" s="392"/>
      <c r="H258" s="393"/>
      <c r="I258" s="166">
        <f>I259</f>
        <v>0</v>
      </c>
      <c r="J258" s="166">
        <f>J259</f>
        <v>3185.35</v>
      </c>
      <c r="K258" s="9">
        <f>K259</f>
        <v>0</v>
      </c>
      <c r="L258" s="9">
        <f t="shared" ref="L258:M258" si="84">L259</f>
        <v>0</v>
      </c>
      <c r="M258" s="9">
        <f t="shared" si="84"/>
        <v>0</v>
      </c>
    </row>
    <row r="259" spans="1:13" x14ac:dyDescent="0.2">
      <c r="A259" s="18"/>
      <c r="B259" s="18">
        <v>32</v>
      </c>
      <c r="C259" s="18"/>
      <c r="D259" s="394" t="s">
        <v>6</v>
      </c>
      <c r="E259" s="395"/>
      <c r="F259" s="395"/>
      <c r="G259" s="395"/>
      <c r="H259" s="396"/>
      <c r="I259" s="167"/>
      <c r="J259" s="167">
        <v>3185.35</v>
      </c>
      <c r="K259" s="11"/>
      <c r="L259" s="11"/>
      <c r="M259" s="11"/>
    </row>
    <row r="260" spans="1:13" x14ac:dyDescent="0.2">
      <c r="A260" s="373" t="s">
        <v>310</v>
      </c>
      <c r="B260" s="374"/>
      <c r="C260" s="374"/>
      <c r="D260" s="374"/>
      <c r="E260" s="374"/>
      <c r="F260" s="374"/>
      <c r="G260" s="374"/>
      <c r="H260" s="375"/>
      <c r="I260" s="164">
        <f t="shared" ref="I260:J260" si="85">I264</f>
        <v>2194.71</v>
      </c>
      <c r="J260" s="164">
        <f t="shared" si="85"/>
        <v>0</v>
      </c>
      <c r="K260" s="16">
        <f>K264</f>
        <v>0</v>
      </c>
      <c r="L260" s="16">
        <f>L264</f>
        <v>0</v>
      </c>
      <c r="M260" s="16">
        <f>M264</f>
        <v>0</v>
      </c>
    </row>
    <row r="261" spans="1:13" x14ac:dyDescent="0.2">
      <c r="A261" s="385" t="s">
        <v>169</v>
      </c>
      <c r="B261" s="386"/>
      <c r="C261" s="386"/>
      <c r="D261" s="386"/>
      <c r="E261" s="386"/>
      <c r="F261" s="386"/>
      <c r="G261" s="386"/>
      <c r="H261" s="387"/>
      <c r="I261" s="165"/>
      <c r="J261" s="165"/>
      <c r="K261" s="94"/>
      <c r="L261" s="94"/>
      <c r="M261" s="94"/>
    </row>
    <row r="262" spans="1:13" x14ac:dyDescent="0.2">
      <c r="A262" s="388" t="s">
        <v>13</v>
      </c>
      <c r="B262" s="389"/>
      <c r="C262" s="389"/>
      <c r="D262" s="389"/>
      <c r="E262" s="389"/>
      <c r="F262" s="389"/>
      <c r="G262" s="389"/>
      <c r="H262" s="390"/>
      <c r="I262" s="223"/>
      <c r="J262" s="223"/>
      <c r="K262" s="224"/>
      <c r="L262" s="224"/>
      <c r="M262" s="224"/>
    </row>
    <row r="263" spans="1:13" x14ac:dyDescent="0.2">
      <c r="A263" s="388" t="s">
        <v>78</v>
      </c>
      <c r="B263" s="389"/>
      <c r="C263" s="389"/>
      <c r="D263" s="389"/>
      <c r="E263" s="389"/>
      <c r="F263" s="389"/>
      <c r="G263" s="389"/>
      <c r="H263" s="390"/>
      <c r="I263" s="223">
        <f>I260</f>
        <v>2194.71</v>
      </c>
      <c r="J263" s="223"/>
      <c r="K263" s="224"/>
      <c r="L263" s="224"/>
      <c r="M263" s="224"/>
    </row>
    <row r="264" spans="1:13" x14ac:dyDescent="0.2">
      <c r="A264" s="17">
        <v>3</v>
      </c>
      <c r="B264" s="17"/>
      <c r="C264" s="17"/>
      <c r="D264" s="391" t="s">
        <v>4</v>
      </c>
      <c r="E264" s="392"/>
      <c r="F264" s="392"/>
      <c r="G264" s="392"/>
      <c r="H264" s="393"/>
      <c r="I264" s="166">
        <f>I265</f>
        <v>2194.71</v>
      </c>
      <c r="J264" s="166"/>
      <c r="K264" s="9">
        <f>K265</f>
        <v>0</v>
      </c>
      <c r="L264" s="9">
        <f t="shared" ref="L264:M264" si="86">L265</f>
        <v>0</v>
      </c>
      <c r="M264" s="9">
        <f t="shared" si="86"/>
        <v>0</v>
      </c>
    </row>
    <row r="265" spans="1:13" x14ac:dyDescent="0.2">
      <c r="A265" s="18"/>
      <c r="B265" s="18">
        <v>36</v>
      </c>
      <c r="C265" s="18"/>
      <c r="D265" s="394" t="s">
        <v>15</v>
      </c>
      <c r="E265" s="395"/>
      <c r="F265" s="395"/>
      <c r="G265" s="395"/>
      <c r="H265" s="396"/>
      <c r="I265" s="167">
        <v>2194.71</v>
      </c>
      <c r="J265" s="167"/>
      <c r="K265" s="11"/>
      <c r="L265" s="11"/>
      <c r="M265" s="11"/>
    </row>
    <row r="266" spans="1:13" x14ac:dyDescent="0.2">
      <c r="A266" s="373" t="s">
        <v>85</v>
      </c>
      <c r="B266" s="374"/>
      <c r="C266" s="374"/>
      <c r="D266" s="374"/>
      <c r="E266" s="374"/>
      <c r="F266" s="374"/>
      <c r="G266" s="374"/>
      <c r="H266" s="375"/>
      <c r="I266" s="164">
        <f t="shared" ref="I266" si="87">I272</f>
        <v>24056.01</v>
      </c>
      <c r="J266" s="164">
        <f>J272+J270</f>
        <v>35835.160000000003</v>
      </c>
      <c r="K266" s="16">
        <f>K272</f>
        <v>0</v>
      </c>
      <c r="L266" s="16">
        <f>L272</f>
        <v>0</v>
      </c>
      <c r="M266" s="16">
        <f>M272</f>
        <v>0</v>
      </c>
    </row>
    <row r="267" spans="1:13" x14ac:dyDescent="0.2">
      <c r="A267" s="385" t="s">
        <v>169</v>
      </c>
      <c r="B267" s="386"/>
      <c r="C267" s="386"/>
      <c r="D267" s="386"/>
      <c r="E267" s="386"/>
      <c r="F267" s="386"/>
      <c r="G267" s="386"/>
      <c r="H267" s="387"/>
      <c r="I267" s="165"/>
      <c r="J267" s="165"/>
      <c r="K267" s="94"/>
      <c r="L267" s="94"/>
      <c r="M267" s="94"/>
    </row>
    <row r="268" spans="1:13" x14ac:dyDescent="0.2">
      <c r="A268" s="388" t="s">
        <v>13</v>
      </c>
      <c r="B268" s="389"/>
      <c r="C268" s="389"/>
      <c r="D268" s="389"/>
      <c r="E268" s="389"/>
      <c r="F268" s="389"/>
      <c r="G268" s="389"/>
      <c r="H268" s="390"/>
      <c r="I268" s="223">
        <f>I266</f>
        <v>24056.01</v>
      </c>
      <c r="J268" s="223">
        <v>14134.98</v>
      </c>
      <c r="K268" s="224"/>
      <c r="L268" s="224"/>
      <c r="M268" s="224"/>
    </row>
    <row r="269" spans="1:13" x14ac:dyDescent="0.2">
      <c r="A269" s="388" t="s">
        <v>78</v>
      </c>
      <c r="B269" s="389"/>
      <c r="C269" s="389"/>
      <c r="D269" s="389"/>
      <c r="E269" s="389"/>
      <c r="F269" s="389"/>
      <c r="G269" s="389"/>
      <c r="H269" s="390"/>
      <c r="I269" s="223"/>
      <c r="J269" s="223">
        <f>J266-J268</f>
        <v>21700.180000000004</v>
      </c>
      <c r="K269" s="224"/>
      <c r="L269" s="224"/>
      <c r="M269" s="224"/>
    </row>
    <row r="270" spans="1:13" x14ac:dyDescent="0.2">
      <c r="A270" s="194">
        <v>3</v>
      </c>
      <c r="B270" s="194"/>
      <c r="C270" s="194"/>
      <c r="D270" s="477" t="s">
        <v>4</v>
      </c>
      <c r="E270" s="477"/>
      <c r="F270" s="477"/>
      <c r="G270" s="477"/>
      <c r="H270" s="477"/>
      <c r="I270" s="195"/>
      <c r="J270" s="195">
        <f>J271</f>
        <v>3981.69</v>
      </c>
      <c r="K270" s="24"/>
      <c r="L270" s="24"/>
      <c r="M270" s="24"/>
    </row>
    <row r="271" spans="1:13" x14ac:dyDescent="0.2">
      <c r="A271" s="200"/>
      <c r="B271" s="200">
        <v>32</v>
      </c>
      <c r="C271" s="200"/>
      <c r="D271" s="478" t="s">
        <v>6</v>
      </c>
      <c r="E271" s="478"/>
      <c r="F271" s="478"/>
      <c r="G271" s="478"/>
      <c r="H271" s="478"/>
      <c r="I271" s="196"/>
      <c r="J271" s="196">
        <v>3981.69</v>
      </c>
      <c r="K271" s="57"/>
      <c r="L271" s="57"/>
      <c r="M271" s="57"/>
    </row>
    <row r="272" spans="1:13" x14ac:dyDescent="0.2">
      <c r="A272" s="17">
        <v>4</v>
      </c>
      <c r="B272" s="17"/>
      <c r="C272" s="17"/>
      <c r="D272" s="391" t="s">
        <v>19</v>
      </c>
      <c r="E272" s="392"/>
      <c r="F272" s="392"/>
      <c r="G272" s="392"/>
      <c r="H272" s="393"/>
      <c r="I272" s="166">
        <f>I273</f>
        <v>24056.01</v>
      </c>
      <c r="J272" s="166">
        <f>J273</f>
        <v>31853.47</v>
      </c>
      <c r="K272" s="9">
        <f>K273</f>
        <v>0</v>
      </c>
      <c r="L272" s="9">
        <f t="shared" ref="L272:M272" si="88">L273</f>
        <v>0</v>
      </c>
      <c r="M272" s="9">
        <f t="shared" si="88"/>
        <v>0</v>
      </c>
    </row>
    <row r="273" spans="1:13" x14ac:dyDescent="0.2">
      <c r="A273" s="18"/>
      <c r="B273" s="18">
        <v>42</v>
      </c>
      <c r="C273" s="18"/>
      <c r="D273" s="394" t="s">
        <v>20</v>
      </c>
      <c r="E273" s="395"/>
      <c r="F273" s="395"/>
      <c r="G273" s="395"/>
      <c r="H273" s="396"/>
      <c r="I273" s="167">
        <v>24056.01</v>
      </c>
      <c r="J273" s="167">
        <v>31853.47</v>
      </c>
      <c r="K273" s="11"/>
      <c r="L273" s="11"/>
      <c r="M273" s="11"/>
    </row>
    <row r="274" spans="1:13" x14ac:dyDescent="0.2">
      <c r="A274" s="373" t="s">
        <v>262</v>
      </c>
      <c r="B274" s="374"/>
      <c r="C274" s="374"/>
      <c r="D274" s="374"/>
      <c r="E274" s="374"/>
      <c r="F274" s="374"/>
      <c r="G274" s="374"/>
      <c r="H274" s="375"/>
      <c r="I274" s="164">
        <f t="shared" ref="I274:J274" si="89">I278</f>
        <v>0</v>
      </c>
      <c r="J274" s="164">
        <f t="shared" si="89"/>
        <v>0</v>
      </c>
      <c r="K274" s="16">
        <f>K278</f>
        <v>2655</v>
      </c>
      <c r="L274" s="16">
        <f>L278</f>
        <v>2500</v>
      </c>
      <c r="M274" s="16">
        <f>M278</f>
        <v>2000</v>
      </c>
    </row>
    <row r="275" spans="1:13" s="90" customFormat="1" ht="15" customHeight="1" x14ac:dyDescent="0.2">
      <c r="A275" s="385" t="s">
        <v>169</v>
      </c>
      <c r="B275" s="386"/>
      <c r="C275" s="386"/>
      <c r="D275" s="386"/>
      <c r="E275" s="386"/>
      <c r="F275" s="386"/>
      <c r="G275" s="386"/>
      <c r="H275" s="387"/>
      <c r="I275" s="165"/>
      <c r="J275" s="165"/>
      <c r="K275" s="94"/>
      <c r="L275" s="94"/>
      <c r="M275" s="94"/>
    </row>
    <row r="276" spans="1:13" x14ac:dyDescent="0.2">
      <c r="A276" s="388" t="s">
        <v>13</v>
      </c>
      <c r="B276" s="389"/>
      <c r="C276" s="389"/>
      <c r="D276" s="389"/>
      <c r="E276" s="389"/>
      <c r="F276" s="389"/>
      <c r="G276" s="389"/>
      <c r="H276" s="390"/>
      <c r="I276" s="223"/>
      <c r="J276" s="223"/>
      <c r="K276" s="224">
        <f>K274</f>
        <v>2655</v>
      </c>
      <c r="L276" s="224">
        <v>2500</v>
      </c>
      <c r="M276" s="224">
        <v>2000</v>
      </c>
    </row>
    <row r="277" spans="1:13" x14ac:dyDescent="0.2">
      <c r="A277" s="388" t="s">
        <v>78</v>
      </c>
      <c r="B277" s="389"/>
      <c r="C277" s="389"/>
      <c r="D277" s="389"/>
      <c r="E277" s="389"/>
      <c r="F277" s="389"/>
      <c r="G277" s="389"/>
      <c r="H277" s="390"/>
      <c r="I277" s="223"/>
      <c r="J277" s="223"/>
      <c r="K277" s="224"/>
      <c r="L277" s="224"/>
      <c r="M277" s="224"/>
    </row>
    <row r="278" spans="1:13" x14ac:dyDescent="0.2">
      <c r="A278" s="17">
        <v>3</v>
      </c>
      <c r="B278" s="17"/>
      <c r="C278" s="17"/>
      <c r="D278" s="391" t="s">
        <v>4</v>
      </c>
      <c r="E278" s="392"/>
      <c r="F278" s="392"/>
      <c r="G278" s="392"/>
      <c r="H278" s="393"/>
      <c r="I278" s="166"/>
      <c r="J278" s="166"/>
      <c r="K278" s="9">
        <f>K279</f>
        <v>2655</v>
      </c>
      <c r="L278" s="9">
        <f t="shared" ref="L278:M278" si="90">L279</f>
        <v>2500</v>
      </c>
      <c r="M278" s="9">
        <f t="shared" si="90"/>
        <v>2000</v>
      </c>
    </row>
    <row r="279" spans="1:13" x14ac:dyDescent="0.2">
      <c r="A279" s="18"/>
      <c r="B279" s="18">
        <v>32</v>
      </c>
      <c r="C279" s="18"/>
      <c r="D279" s="394" t="s">
        <v>6</v>
      </c>
      <c r="E279" s="395"/>
      <c r="F279" s="395"/>
      <c r="G279" s="395"/>
      <c r="H279" s="396"/>
      <c r="I279" s="167"/>
      <c r="J279" s="167"/>
      <c r="K279" s="11">
        <v>2655</v>
      </c>
      <c r="L279" s="11">
        <v>2500</v>
      </c>
      <c r="M279" s="11">
        <v>2000</v>
      </c>
    </row>
    <row r="280" spans="1:13" ht="15" customHeight="1" x14ac:dyDescent="0.2">
      <c r="A280" s="382" t="s">
        <v>263</v>
      </c>
      <c r="B280" s="383"/>
      <c r="C280" s="383"/>
      <c r="D280" s="383"/>
      <c r="E280" s="383"/>
      <c r="F280" s="383"/>
      <c r="G280" s="383"/>
      <c r="H280" s="384"/>
      <c r="I280" s="168">
        <f t="shared" ref="I280:J280" si="91">I283</f>
        <v>0</v>
      </c>
      <c r="J280" s="168">
        <f t="shared" si="91"/>
        <v>0</v>
      </c>
      <c r="K280" s="16">
        <f>K283</f>
        <v>3185</v>
      </c>
      <c r="L280" s="16">
        <f t="shared" ref="L280:M280" si="92">L283</f>
        <v>0</v>
      </c>
      <c r="M280" s="16">
        <f t="shared" si="92"/>
        <v>0</v>
      </c>
    </row>
    <row r="281" spans="1:13" s="90" customFormat="1" ht="15" customHeight="1" x14ac:dyDescent="0.2">
      <c r="A281" s="385" t="s">
        <v>168</v>
      </c>
      <c r="B281" s="386"/>
      <c r="C281" s="386"/>
      <c r="D281" s="386"/>
      <c r="E281" s="386"/>
      <c r="F281" s="386"/>
      <c r="G281" s="386"/>
      <c r="H281" s="387"/>
      <c r="I281" s="165"/>
      <c r="J281" s="165"/>
      <c r="K281" s="94"/>
      <c r="L281" s="94"/>
      <c r="M281" s="94"/>
    </row>
    <row r="282" spans="1:13" x14ac:dyDescent="0.2">
      <c r="A282" s="388" t="s">
        <v>78</v>
      </c>
      <c r="B282" s="389"/>
      <c r="C282" s="389"/>
      <c r="D282" s="389"/>
      <c r="E282" s="389"/>
      <c r="F282" s="389"/>
      <c r="G282" s="389"/>
      <c r="H282" s="390"/>
      <c r="I282" s="223"/>
      <c r="J282" s="223"/>
      <c r="K282" s="224">
        <f>K280</f>
        <v>3185</v>
      </c>
      <c r="L282" s="224"/>
      <c r="M282" s="224"/>
    </row>
    <row r="283" spans="1:13" x14ac:dyDescent="0.2">
      <c r="A283" s="17">
        <v>3</v>
      </c>
      <c r="B283" s="17"/>
      <c r="C283" s="17"/>
      <c r="D283" s="391" t="s">
        <v>4</v>
      </c>
      <c r="E283" s="392"/>
      <c r="F283" s="392"/>
      <c r="G283" s="392"/>
      <c r="H283" s="393"/>
      <c r="I283" s="166"/>
      <c r="J283" s="166"/>
      <c r="K283" s="9">
        <f>K284</f>
        <v>3185</v>
      </c>
      <c r="L283" s="9"/>
      <c r="M283" s="9">
        <f>M284</f>
        <v>0</v>
      </c>
    </row>
    <row r="284" spans="1:13" x14ac:dyDescent="0.2">
      <c r="A284" s="18"/>
      <c r="B284" s="18">
        <v>32</v>
      </c>
      <c r="C284" s="18"/>
      <c r="D284" s="394" t="s">
        <v>6</v>
      </c>
      <c r="E284" s="395"/>
      <c r="F284" s="395"/>
      <c r="G284" s="395"/>
      <c r="H284" s="396"/>
      <c r="I284" s="167"/>
      <c r="J284" s="167"/>
      <c r="K284" s="11">
        <v>3185</v>
      </c>
      <c r="L284" s="11"/>
      <c r="M284" s="11"/>
    </row>
    <row r="285" spans="1:13" ht="19.5" customHeight="1" x14ac:dyDescent="0.2">
      <c r="A285" s="382" t="s">
        <v>264</v>
      </c>
      <c r="B285" s="383"/>
      <c r="C285" s="383"/>
      <c r="D285" s="383"/>
      <c r="E285" s="383"/>
      <c r="F285" s="383"/>
      <c r="G285" s="383"/>
      <c r="H285" s="384"/>
      <c r="I285" s="168">
        <f t="shared" ref="I285:J285" si="93">I289</f>
        <v>0</v>
      </c>
      <c r="J285" s="168">
        <f t="shared" si="93"/>
        <v>6636.14</v>
      </c>
      <c r="K285" s="16">
        <f>K289</f>
        <v>6636</v>
      </c>
      <c r="L285" s="16">
        <f t="shared" ref="L285:M285" si="94">L289</f>
        <v>8000</v>
      </c>
      <c r="M285" s="16">
        <f t="shared" si="94"/>
        <v>10000</v>
      </c>
    </row>
    <row r="286" spans="1:13" s="90" customFormat="1" ht="17.25" customHeight="1" x14ac:dyDescent="0.2">
      <c r="A286" s="385" t="s">
        <v>169</v>
      </c>
      <c r="B286" s="386"/>
      <c r="C286" s="386"/>
      <c r="D286" s="386"/>
      <c r="E286" s="386"/>
      <c r="F286" s="386"/>
      <c r="G286" s="386"/>
      <c r="H286" s="387"/>
      <c r="I286" s="165"/>
      <c r="J286" s="165"/>
      <c r="K286" s="94"/>
      <c r="L286" s="94"/>
      <c r="M286" s="94"/>
    </row>
    <row r="287" spans="1:13" x14ac:dyDescent="0.2">
      <c r="A287" s="388" t="s">
        <v>13</v>
      </c>
      <c r="B287" s="389"/>
      <c r="C287" s="389"/>
      <c r="D287" s="389"/>
      <c r="E287" s="389"/>
      <c r="F287" s="389"/>
      <c r="G287" s="389"/>
      <c r="H287" s="390"/>
      <c r="I287" s="223"/>
      <c r="J287" s="223"/>
      <c r="K287" s="224"/>
      <c r="L287" s="224"/>
      <c r="M287" s="224"/>
    </row>
    <row r="288" spans="1:13" x14ac:dyDescent="0.2">
      <c r="A288" s="388" t="s">
        <v>78</v>
      </c>
      <c r="B288" s="389"/>
      <c r="C288" s="389"/>
      <c r="D288" s="389"/>
      <c r="E288" s="389"/>
      <c r="F288" s="389"/>
      <c r="G288" s="389"/>
      <c r="H288" s="390"/>
      <c r="I288" s="223"/>
      <c r="J288" s="223">
        <f>J285</f>
        <v>6636.14</v>
      </c>
      <c r="K288" s="224">
        <f>K285</f>
        <v>6636</v>
      </c>
      <c r="L288" s="224">
        <v>8000</v>
      </c>
      <c r="M288" s="224">
        <v>10000</v>
      </c>
    </row>
    <row r="289" spans="1:13" x14ac:dyDescent="0.2">
      <c r="A289" s="17">
        <v>3</v>
      </c>
      <c r="B289" s="17"/>
      <c r="C289" s="17"/>
      <c r="D289" s="391" t="s">
        <v>4</v>
      </c>
      <c r="E289" s="392"/>
      <c r="F289" s="392"/>
      <c r="G289" s="392"/>
      <c r="H289" s="393"/>
      <c r="I289" s="166"/>
      <c r="J289" s="166">
        <f>J290</f>
        <v>6636.14</v>
      </c>
      <c r="K289" s="9">
        <f>K290</f>
        <v>6636</v>
      </c>
      <c r="L289" s="9">
        <f t="shared" ref="L289:M289" si="95">L290</f>
        <v>8000</v>
      </c>
      <c r="M289" s="9">
        <f t="shared" si="95"/>
        <v>10000</v>
      </c>
    </row>
    <row r="290" spans="1:13" x14ac:dyDescent="0.2">
      <c r="A290" s="18"/>
      <c r="B290" s="18">
        <v>32</v>
      </c>
      <c r="C290" s="18"/>
      <c r="D290" s="394" t="s">
        <v>6</v>
      </c>
      <c r="E290" s="395"/>
      <c r="F290" s="395"/>
      <c r="G290" s="395"/>
      <c r="H290" s="396"/>
      <c r="I290" s="167"/>
      <c r="J290" s="167">
        <v>6636.14</v>
      </c>
      <c r="K290" s="11">
        <v>6636</v>
      </c>
      <c r="L290" s="11">
        <v>8000</v>
      </c>
      <c r="M290" s="11">
        <v>10000</v>
      </c>
    </row>
    <row r="291" spans="1:13" ht="15" customHeight="1" x14ac:dyDescent="0.2">
      <c r="A291" s="426" t="s">
        <v>265</v>
      </c>
      <c r="B291" s="427"/>
      <c r="C291" s="427"/>
      <c r="D291" s="427"/>
      <c r="E291" s="427"/>
      <c r="F291" s="427"/>
      <c r="G291" s="427"/>
      <c r="H291" s="428"/>
      <c r="I291" s="176">
        <f t="shared" ref="I291:J291" si="96">I295</f>
        <v>0</v>
      </c>
      <c r="J291" s="176">
        <f t="shared" si="96"/>
        <v>663.61</v>
      </c>
      <c r="K291" s="23">
        <f>K295</f>
        <v>664</v>
      </c>
      <c r="L291" s="23">
        <f>L295</f>
        <v>700</v>
      </c>
      <c r="M291" s="23">
        <f>M295</f>
        <v>700</v>
      </c>
    </row>
    <row r="292" spans="1:13" s="90" customFormat="1" ht="15" customHeight="1" x14ac:dyDescent="0.2">
      <c r="A292" s="385" t="s">
        <v>165</v>
      </c>
      <c r="B292" s="386"/>
      <c r="C292" s="386"/>
      <c r="D292" s="386"/>
      <c r="E292" s="386"/>
      <c r="F292" s="386"/>
      <c r="G292" s="386"/>
      <c r="H292" s="387"/>
      <c r="I292" s="165"/>
      <c r="J292" s="165"/>
      <c r="K292" s="94"/>
      <c r="L292" s="94"/>
      <c r="M292" s="94"/>
    </row>
    <row r="293" spans="1:13" x14ac:dyDescent="0.2">
      <c r="A293" s="388" t="s">
        <v>91</v>
      </c>
      <c r="B293" s="389"/>
      <c r="C293" s="389"/>
      <c r="D293" s="389"/>
      <c r="E293" s="389"/>
      <c r="F293" s="389"/>
      <c r="G293" s="389"/>
      <c r="H293" s="390"/>
      <c r="I293" s="223"/>
      <c r="J293" s="223">
        <v>398.17</v>
      </c>
      <c r="K293" s="224"/>
      <c r="L293" s="224">
        <v>400</v>
      </c>
      <c r="M293" s="224">
        <v>400</v>
      </c>
    </row>
    <row r="294" spans="1:13" x14ac:dyDescent="0.2">
      <c r="A294" s="388" t="s">
        <v>13</v>
      </c>
      <c r="B294" s="389"/>
      <c r="C294" s="389"/>
      <c r="D294" s="389"/>
      <c r="E294" s="389"/>
      <c r="F294" s="389"/>
      <c r="G294" s="389"/>
      <c r="H294" s="390"/>
      <c r="I294" s="223"/>
      <c r="J294" s="223">
        <f>J291-J293</f>
        <v>265.44</v>
      </c>
      <c r="K294" s="224">
        <f>K291-K293</f>
        <v>664</v>
      </c>
      <c r="L294" s="224">
        <v>300</v>
      </c>
      <c r="M294" s="224">
        <v>300</v>
      </c>
    </row>
    <row r="295" spans="1:13" x14ac:dyDescent="0.2">
      <c r="A295" s="17">
        <v>3</v>
      </c>
      <c r="B295" s="17"/>
      <c r="C295" s="17"/>
      <c r="D295" s="391" t="s">
        <v>4</v>
      </c>
      <c r="E295" s="392"/>
      <c r="F295" s="392"/>
      <c r="G295" s="392"/>
      <c r="H295" s="393"/>
      <c r="I295" s="166"/>
      <c r="J295" s="166">
        <f>J296</f>
        <v>663.61</v>
      </c>
      <c r="K295" s="9">
        <f t="shared" ref="K295:M295" si="97">K296</f>
        <v>664</v>
      </c>
      <c r="L295" s="9">
        <f t="shared" si="97"/>
        <v>700</v>
      </c>
      <c r="M295" s="9">
        <f t="shared" si="97"/>
        <v>700</v>
      </c>
    </row>
    <row r="296" spans="1:13" x14ac:dyDescent="0.2">
      <c r="A296" s="18"/>
      <c r="B296" s="18">
        <v>32</v>
      </c>
      <c r="C296" s="18"/>
      <c r="D296" s="394" t="s">
        <v>6</v>
      </c>
      <c r="E296" s="395"/>
      <c r="F296" s="395"/>
      <c r="G296" s="395"/>
      <c r="H296" s="396"/>
      <c r="I296" s="167"/>
      <c r="J296" s="167">
        <v>663.61</v>
      </c>
      <c r="K296" s="11">
        <v>664</v>
      </c>
      <c r="L296" s="11">
        <v>700</v>
      </c>
      <c r="M296" s="11">
        <v>700</v>
      </c>
    </row>
    <row r="297" spans="1:13" ht="15" customHeight="1" x14ac:dyDescent="0.2">
      <c r="A297" s="426" t="s">
        <v>98</v>
      </c>
      <c r="B297" s="427"/>
      <c r="C297" s="427"/>
      <c r="D297" s="427"/>
      <c r="E297" s="427"/>
      <c r="F297" s="427"/>
      <c r="G297" s="427"/>
      <c r="H297" s="428"/>
      <c r="I297" s="176">
        <f t="shared" ref="I297:J297" si="98">I300</f>
        <v>0</v>
      </c>
      <c r="J297" s="176">
        <f t="shared" si="98"/>
        <v>13272.28</v>
      </c>
      <c r="K297" s="23">
        <f>K300</f>
        <v>0</v>
      </c>
      <c r="L297" s="23">
        <f>L300</f>
        <v>0</v>
      </c>
      <c r="M297" s="23">
        <f>M300</f>
        <v>0</v>
      </c>
    </row>
    <row r="298" spans="1:13" s="90" customFormat="1" ht="15" customHeight="1" x14ac:dyDescent="0.2">
      <c r="A298" s="385" t="s">
        <v>165</v>
      </c>
      <c r="B298" s="386"/>
      <c r="C298" s="386"/>
      <c r="D298" s="386"/>
      <c r="E298" s="386"/>
      <c r="F298" s="386"/>
      <c r="G298" s="386"/>
      <c r="H298" s="387"/>
      <c r="I298" s="165"/>
      <c r="J298" s="165"/>
      <c r="K298" s="94"/>
      <c r="L298" s="94"/>
      <c r="M298" s="94"/>
    </row>
    <row r="299" spans="1:13" x14ac:dyDescent="0.2">
      <c r="A299" s="388" t="s">
        <v>78</v>
      </c>
      <c r="B299" s="389"/>
      <c r="C299" s="389"/>
      <c r="D299" s="389"/>
      <c r="E299" s="389"/>
      <c r="F299" s="389"/>
      <c r="G299" s="389"/>
      <c r="H299" s="390"/>
      <c r="I299" s="223"/>
      <c r="J299" s="223">
        <f>J297</f>
        <v>13272.28</v>
      </c>
      <c r="K299" s="224"/>
      <c r="L299" s="224"/>
      <c r="M299" s="224"/>
    </row>
    <row r="300" spans="1:13" x14ac:dyDescent="0.2">
      <c r="A300" s="17">
        <v>3</v>
      </c>
      <c r="B300" s="17"/>
      <c r="C300" s="17"/>
      <c r="D300" s="391" t="s">
        <v>4</v>
      </c>
      <c r="E300" s="392"/>
      <c r="F300" s="392"/>
      <c r="G300" s="392"/>
      <c r="H300" s="393"/>
      <c r="I300" s="166"/>
      <c r="J300" s="166">
        <f>J301</f>
        <v>13272.28</v>
      </c>
      <c r="K300" s="9">
        <f t="shared" ref="K300:M300" si="99">K301</f>
        <v>0</v>
      </c>
      <c r="L300" s="9">
        <f t="shared" si="99"/>
        <v>0</v>
      </c>
      <c r="M300" s="9">
        <f t="shared" si="99"/>
        <v>0</v>
      </c>
    </row>
    <row r="301" spans="1:13" x14ac:dyDescent="0.2">
      <c r="A301" s="18"/>
      <c r="B301" s="18">
        <v>36</v>
      </c>
      <c r="C301" s="18"/>
      <c r="D301" s="394" t="s">
        <v>314</v>
      </c>
      <c r="E301" s="395"/>
      <c r="F301" s="395"/>
      <c r="G301" s="395"/>
      <c r="H301" s="396"/>
      <c r="I301" s="167"/>
      <c r="J301" s="167">
        <v>13272.28</v>
      </c>
      <c r="K301" s="11"/>
      <c r="L301" s="11"/>
      <c r="M301" s="11"/>
    </row>
    <row r="302" spans="1:13" ht="16.5" customHeight="1" x14ac:dyDescent="0.2">
      <c r="A302" s="426" t="s">
        <v>266</v>
      </c>
      <c r="B302" s="427"/>
      <c r="C302" s="427"/>
      <c r="D302" s="427"/>
      <c r="E302" s="427"/>
      <c r="F302" s="427"/>
      <c r="G302" s="427"/>
      <c r="H302" s="428"/>
      <c r="I302" s="176">
        <f t="shared" ref="I302:J302" si="100">I306</f>
        <v>25598.560000000001</v>
      </c>
      <c r="J302" s="176">
        <f t="shared" si="100"/>
        <v>26544.560000000001</v>
      </c>
      <c r="K302" s="43">
        <f>K306</f>
        <v>26545</v>
      </c>
      <c r="L302" s="43">
        <f t="shared" ref="L302:M302" si="101">L306</f>
        <v>20000</v>
      </c>
      <c r="M302" s="43">
        <f t="shared" si="101"/>
        <v>10000</v>
      </c>
    </row>
    <row r="303" spans="1:13" s="90" customFormat="1" ht="16.5" customHeight="1" x14ac:dyDescent="0.2">
      <c r="A303" s="385" t="s">
        <v>165</v>
      </c>
      <c r="B303" s="386"/>
      <c r="C303" s="386"/>
      <c r="D303" s="386"/>
      <c r="E303" s="386"/>
      <c r="F303" s="386"/>
      <c r="G303" s="386"/>
      <c r="H303" s="387"/>
      <c r="I303" s="165"/>
      <c r="J303" s="165"/>
      <c r="K303" s="96"/>
      <c r="L303" s="96"/>
      <c r="M303" s="96"/>
    </row>
    <row r="304" spans="1:13" x14ac:dyDescent="0.2">
      <c r="A304" s="462" t="s">
        <v>13</v>
      </c>
      <c r="B304" s="463"/>
      <c r="C304" s="463"/>
      <c r="D304" s="463"/>
      <c r="E304" s="463"/>
      <c r="F304" s="463"/>
      <c r="G304" s="463"/>
      <c r="H304" s="464"/>
      <c r="I304" s="232"/>
      <c r="J304" s="232"/>
      <c r="K304" s="233"/>
      <c r="L304" s="236"/>
      <c r="M304" s="233"/>
    </row>
    <row r="305" spans="1:13" x14ac:dyDescent="0.2">
      <c r="A305" s="388" t="s">
        <v>78</v>
      </c>
      <c r="B305" s="389"/>
      <c r="C305" s="389"/>
      <c r="D305" s="389"/>
      <c r="E305" s="389"/>
      <c r="F305" s="389"/>
      <c r="G305" s="389"/>
      <c r="H305" s="390"/>
      <c r="I305" s="223">
        <f>I302</f>
        <v>25598.560000000001</v>
      </c>
      <c r="J305" s="223">
        <f>J302</f>
        <v>26544.560000000001</v>
      </c>
      <c r="K305" s="233">
        <f>K302</f>
        <v>26545</v>
      </c>
      <c r="L305" s="233">
        <v>20000</v>
      </c>
      <c r="M305" s="233">
        <v>10000</v>
      </c>
    </row>
    <row r="306" spans="1:13" x14ac:dyDescent="0.2">
      <c r="A306" s="17">
        <v>3</v>
      </c>
      <c r="B306" s="17"/>
      <c r="C306" s="17"/>
      <c r="D306" s="420" t="s">
        <v>4</v>
      </c>
      <c r="E306" s="421"/>
      <c r="F306" s="421"/>
      <c r="G306" s="421"/>
      <c r="H306" s="422"/>
      <c r="I306" s="173">
        <f>I307</f>
        <v>25598.560000000001</v>
      </c>
      <c r="J306" s="173">
        <f>J307</f>
        <v>26544.560000000001</v>
      </c>
      <c r="K306" s="30">
        <f>K307</f>
        <v>26545</v>
      </c>
      <c r="L306" s="30">
        <f>L307</f>
        <v>20000</v>
      </c>
      <c r="M306" s="30">
        <f>M307</f>
        <v>10000</v>
      </c>
    </row>
    <row r="307" spans="1:13" ht="16.5" customHeight="1" x14ac:dyDescent="0.2">
      <c r="A307" s="18"/>
      <c r="B307" s="18">
        <v>36</v>
      </c>
      <c r="C307" s="18"/>
      <c r="D307" s="414" t="s">
        <v>15</v>
      </c>
      <c r="E307" s="415"/>
      <c r="F307" s="415"/>
      <c r="G307" s="415"/>
      <c r="H307" s="416"/>
      <c r="I307" s="174">
        <v>25598.560000000001</v>
      </c>
      <c r="J307" s="174">
        <v>26544.560000000001</v>
      </c>
      <c r="K307" s="146">
        <v>26545</v>
      </c>
      <c r="L307" s="146">
        <v>20000</v>
      </c>
      <c r="M307" s="146">
        <v>10000</v>
      </c>
    </row>
    <row r="308" spans="1:13" ht="16.5" customHeight="1" x14ac:dyDescent="0.2">
      <c r="A308" s="426" t="s">
        <v>100</v>
      </c>
      <c r="B308" s="427"/>
      <c r="C308" s="427"/>
      <c r="D308" s="427"/>
      <c r="E308" s="427"/>
      <c r="F308" s="427"/>
      <c r="G308" s="427"/>
      <c r="H308" s="428"/>
      <c r="I308" s="176">
        <f t="shared" ref="I308" si="102">I311</f>
        <v>0</v>
      </c>
      <c r="J308" s="176">
        <f>J311+J313</f>
        <v>4379.8500000000004</v>
      </c>
      <c r="K308" s="43">
        <f>K311</f>
        <v>0</v>
      </c>
      <c r="L308" s="43">
        <f t="shared" ref="L308:M308" si="103">L311</f>
        <v>0</v>
      </c>
      <c r="M308" s="43">
        <f t="shared" si="103"/>
        <v>0</v>
      </c>
    </row>
    <row r="309" spans="1:13" s="90" customFormat="1" ht="16.5" customHeight="1" x14ac:dyDescent="0.2">
      <c r="A309" s="385" t="s">
        <v>167</v>
      </c>
      <c r="B309" s="386"/>
      <c r="C309" s="386"/>
      <c r="D309" s="386"/>
      <c r="E309" s="386"/>
      <c r="F309" s="386"/>
      <c r="G309" s="386"/>
      <c r="H309" s="387"/>
      <c r="I309" s="165"/>
      <c r="J309" s="165"/>
      <c r="K309" s="96"/>
      <c r="L309" s="96"/>
      <c r="M309" s="96"/>
    </row>
    <row r="310" spans="1:13" x14ac:dyDescent="0.2">
      <c r="A310" s="462" t="s">
        <v>13</v>
      </c>
      <c r="B310" s="463"/>
      <c r="C310" s="463"/>
      <c r="D310" s="463"/>
      <c r="E310" s="463"/>
      <c r="F310" s="463"/>
      <c r="G310" s="463"/>
      <c r="H310" s="464"/>
      <c r="I310" s="232"/>
      <c r="J310" s="232">
        <f>J308</f>
        <v>4379.8500000000004</v>
      </c>
      <c r="K310" s="233"/>
      <c r="L310" s="236"/>
      <c r="M310" s="233"/>
    </row>
    <row r="311" spans="1:13" x14ac:dyDescent="0.2">
      <c r="A311" s="17">
        <v>3</v>
      </c>
      <c r="B311" s="17"/>
      <c r="C311" s="17"/>
      <c r="D311" s="420" t="s">
        <v>4</v>
      </c>
      <c r="E311" s="421"/>
      <c r="F311" s="421"/>
      <c r="G311" s="421"/>
      <c r="H311" s="422"/>
      <c r="I311" s="173">
        <f>I312</f>
        <v>0</v>
      </c>
      <c r="J311" s="173">
        <f>J312</f>
        <v>2654.45</v>
      </c>
      <c r="K311" s="30">
        <f>K312</f>
        <v>0</v>
      </c>
      <c r="L311" s="30">
        <f>L312</f>
        <v>0</v>
      </c>
      <c r="M311" s="30">
        <f>M312</f>
        <v>0</v>
      </c>
    </row>
    <row r="312" spans="1:13" ht="16.5" customHeight="1" x14ac:dyDescent="0.2">
      <c r="A312" s="18"/>
      <c r="B312" s="18">
        <v>32</v>
      </c>
      <c r="C312" s="18"/>
      <c r="D312" s="414" t="s">
        <v>6</v>
      </c>
      <c r="E312" s="415"/>
      <c r="F312" s="415"/>
      <c r="G312" s="415"/>
      <c r="H312" s="416"/>
      <c r="I312" s="174"/>
      <c r="J312" s="174">
        <v>2654.45</v>
      </c>
      <c r="K312" s="146"/>
      <c r="L312" s="146"/>
      <c r="M312" s="146"/>
    </row>
    <row r="313" spans="1:13" ht="16.5" customHeight="1" x14ac:dyDescent="0.2">
      <c r="A313" s="17">
        <v>4</v>
      </c>
      <c r="B313" s="17"/>
      <c r="C313" s="17"/>
      <c r="D313" s="435" t="s">
        <v>19</v>
      </c>
      <c r="E313" s="435"/>
      <c r="F313" s="435"/>
      <c r="G313" s="435"/>
      <c r="H313" s="435"/>
      <c r="I313" s="173"/>
      <c r="J313" s="173">
        <f>J314</f>
        <v>1725.4</v>
      </c>
      <c r="K313" s="30"/>
      <c r="L313" s="30"/>
      <c r="M313" s="30"/>
    </row>
    <row r="314" spans="1:13" ht="16.5" customHeight="1" x14ac:dyDescent="0.2">
      <c r="A314" s="18"/>
      <c r="B314" s="18">
        <v>42</v>
      </c>
      <c r="C314" s="18"/>
      <c r="D314" s="436" t="s">
        <v>20</v>
      </c>
      <c r="E314" s="436"/>
      <c r="F314" s="436"/>
      <c r="G314" s="436"/>
      <c r="H314" s="436"/>
      <c r="I314" s="174"/>
      <c r="J314" s="174">
        <v>1725.4</v>
      </c>
      <c r="K314" s="146"/>
      <c r="L314" s="146"/>
      <c r="M314" s="146"/>
    </row>
    <row r="315" spans="1:13" ht="15" customHeight="1" x14ac:dyDescent="0.2">
      <c r="A315" s="426" t="s">
        <v>267</v>
      </c>
      <c r="B315" s="427"/>
      <c r="C315" s="427"/>
      <c r="D315" s="427"/>
      <c r="E315" s="427"/>
      <c r="F315" s="427"/>
      <c r="G315" s="427"/>
      <c r="H315" s="428"/>
      <c r="I315" s="176">
        <f t="shared" ref="I315:J315" si="104">I319</f>
        <v>0</v>
      </c>
      <c r="J315" s="176">
        <f t="shared" si="104"/>
        <v>2654.46</v>
      </c>
      <c r="K315" s="53">
        <f>K319</f>
        <v>2655</v>
      </c>
      <c r="L315" s="23">
        <f>L319</f>
        <v>0</v>
      </c>
      <c r="M315" s="23">
        <f>M319</f>
        <v>0</v>
      </c>
    </row>
    <row r="316" spans="1:13" s="90" customFormat="1" ht="15" customHeight="1" x14ac:dyDescent="0.2">
      <c r="A316" s="385" t="s">
        <v>167</v>
      </c>
      <c r="B316" s="386"/>
      <c r="C316" s="386"/>
      <c r="D316" s="386"/>
      <c r="E316" s="386"/>
      <c r="F316" s="386"/>
      <c r="G316" s="386"/>
      <c r="H316" s="387"/>
      <c r="I316" s="165"/>
      <c r="J316" s="205"/>
      <c r="K316" s="95"/>
      <c r="L316" s="94"/>
      <c r="M316" s="94"/>
    </row>
    <row r="317" spans="1:13" ht="15" customHeight="1" x14ac:dyDescent="0.2">
      <c r="A317" s="423" t="s">
        <v>78</v>
      </c>
      <c r="B317" s="424"/>
      <c r="C317" s="424"/>
      <c r="D317" s="424"/>
      <c r="E317" s="424"/>
      <c r="F317" s="424"/>
      <c r="G317" s="424"/>
      <c r="H317" s="425"/>
      <c r="I317" s="229"/>
      <c r="J317" s="229">
        <f>J315</f>
        <v>2654.46</v>
      </c>
      <c r="K317" s="237">
        <f>K315</f>
        <v>2655</v>
      </c>
      <c r="L317" s="224"/>
      <c r="M317" s="224"/>
    </row>
    <row r="318" spans="1:13" ht="15" customHeight="1" x14ac:dyDescent="0.2">
      <c r="A318" s="423" t="s">
        <v>13</v>
      </c>
      <c r="B318" s="424"/>
      <c r="C318" s="424"/>
      <c r="D318" s="424"/>
      <c r="E318" s="424"/>
      <c r="F318" s="424"/>
      <c r="G318" s="424"/>
      <c r="H318" s="425"/>
      <c r="I318" s="229"/>
      <c r="J318" s="229"/>
      <c r="K318" s="237"/>
      <c r="L318" s="224"/>
      <c r="M318" s="224"/>
    </row>
    <row r="319" spans="1:13" x14ac:dyDescent="0.2">
      <c r="A319" s="17">
        <v>3</v>
      </c>
      <c r="B319" s="17"/>
      <c r="C319" s="17"/>
      <c r="D319" s="420" t="s">
        <v>4</v>
      </c>
      <c r="E319" s="421"/>
      <c r="F319" s="421"/>
      <c r="G319" s="421"/>
      <c r="H319" s="422"/>
      <c r="I319" s="173"/>
      <c r="J319" s="173">
        <f>J320</f>
        <v>2654.46</v>
      </c>
      <c r="K319" s="32">
        <f>K320</f>
        <v>2655</v>
      </c>
      <c r="L319" s="9">
        <f>L320</f>
        <v>0</v>
      </c>
      <c r="M319" s="9">
        <f>M320</f>
        <v>0</v>
      </c>
    </row>
    <row r="320" spans="1:13" ht="15.75" customHeight="1" x14ac:dyDescent="0.2">
      <c r="A320" s="18"/>
      <c r="B320" s="18">
        <v>32</v>
      </c>
      <c r="C320" s="18"/>
      <c r="D320" s="414" t="s">
        <v>6</v>
      </c>
      <c r="E320" s="415"/>
      <c r="F320" s="415"/>
      <c r="G320" s="415"/>
      <c r="H320" s="416"/>
      <c r="I320" s="174"/>
      <c r="J320" s="174">
        <v>2654.46</v>
      </c>
      <c r="K320" s="22">
        <v>2655</v>
      </c>
      <c r="L320" s="11"/>
      <c r="M320" s="11"/>
    </row>
    <row r="321" spans="1:13" ht="21.75" customHeight="1" x14ac:dyDescent="0.2">
      <c r="A321" s="447" t="s">
        <v>147</v>
      </c>
      <c r="B321" s="448"/>
      <c r="C321" s="448"/>
      <c r="D321" s="448"/>
      <c r="E321" s="448"/>
      <c r="F321" s="448"/>
      <c r="G321" s="448"/>
      <c r="H321" s="449"/>
      <c r="I321" s="171">
        <f>I322+I352+I361+I367+I375+I393+I401+I338+I343+I384</f>
        <v>159796.47</v>
      </c>
      <c r="J321" s="171">
        <f>J322+J352+J361+J367+J375+J393+J401+J338+J330+J343</f>
        <v>781686.27000000014</v>
      </c>
      <c r="K321" s="71">
        <f>K322+K352+K361+K367+K375+K393+K401+K338</f>
        <v>776294</v>
      </c>
      <c r="L321" s="71">
        <f>L322+L352+L361+L367+L375+L393+L401+L338</f>
        <v>379000</v>
      </c>
      <c r="M321" s="71">
        <f>M322+M352+M361+M367+M375+M393+M401+M338</f>
        <v>371000</v>
      </c>
    </row>
    <row r="322" spans="1:13" x14ac:dyDescent="0.2">
      <c r="A322" s="479" t="s">
        <v>269</v>
      </c>
      <c r="B322" s="480"/>
      <c r="C322" s="480"/>
      <c r="D322" s="480"/>
      <c r="E322" s="480"/>
      <c r="F322" s="480"/>
      <c r="G322" s="480"/>
      <c r="H322" s="481"/>
      <c r="I322" s="187">
        <f t="shared" ref="I322:J322" si="105">I328+I326</f>
        <v>0</v>
      </c>
      <c r="J322" s="187">
        <f t="shared" si="105"/>
        <v>0</v>
      </c>
      <c r="K322" s="23">
        <f>K328+K326</f>
        <v>29200</v>
      </c>
      <c r="L322" s="23">
        <f>L326</f>
        <v>10000</v>
      </c>
      <c r="M322" s="23">
        <f>M326+M328</f>
        <v>8000</v>
      </c>
    </row>
    <row r="323" spans="1:13" s="90" customFormat="1" ht="27" customHeight="1" x14ac:dyDescent="0.2">
      <c r="A323" s="385" t="s">
        <v>166</v>
      </c>
      <c r="B323" s="386"/>
      <c r="C323" s="386"/>
      <c r="D323" s="386"/>
      <c r="E323" s="386"/>
      <c r="F323" s="386"/>
      <c r="G323" s="386"/>
      <c r="H323" s="387"/>
      <c r="I323" s="165"/>
      <c r="J323" s="165"/>
      <c r="K323" s="94"/>
      <c r="L323" s="94"/>
      <c r="M323" s="94"/>
    </row>
    <row r="324" spans="1:13" x14ac:dyDescent="0.2">
      <c r="A324" s="388" t="s">
        <v>59</v>
      </c>
      <c r="B324" s="389"/>
      <c r="C324" s="389"/>
      <c r="D324" s="389"/>
      <c r="E324" s="389"/>
      <c r="F324" s="389"/>
      <c r="G324" s="389"/>
      <c r="H324" s="390"/>
      <c r="I324" s="223"/>
      <c r="J324" s="223"/>
      <c r="K324" s="224">
        <v>2655</v>
      </c>
      <c r="L324" s="224">
        <v>10000</v>
      </c>
      <c r="M324" s="224">
        <v>8000</v>
      </c>
    </row>
    <row r="325" spans="1:13" ht="15" customHeight="1" x14ac:dyDescent="0.2">
      <c r="A325" s="423" t="s">
        <v>78</v>
      </c>
      <c r="B325" s="424"/>
      <c r="C325" s="424"/>
      <c r="D325" s="424"/>
      <c r="E325" s="424"/>
      <c r="F325" s="424"/>
      <c r="G325" s="424"/>
      <c r="H325" s="425"/>
      <c r="I325" s="229"/>
      <c r="J325" s="229"/>
      <c r="K325" s="224">
        <f>K322-K324</f>
        <v>26545</v>
      </c>
      <c r="L325" s="224"/>
      <c r="M325" s="224"/>
    </row>
    <row r="326" spans="1:13" x14ac:dyDescent="0.2">
      <c r="A326" s="17">
        <v>3</v>
      </c>
      <c r="B326" s="17"/>
      <c r="C326" s="17"/>
      <c r="D326" s="391" t="s">
        <v>4</v>
      </c>
      <c r="E326" s="392"/>
      <c r="F326" s="392"/>
      <c r="G326" s="392"/>
      <c r="H326" s="393"/>
      <c r="I326" s="166"/>
      <c r="J326" s="166"/>
      <c r="K326" s="9">
        <f>K327</f>
        <v>2655</v>
      </c>
      <c r="L326" s="9">
        <f>L327</f>
        <v>10000</v>
      </c>
      <c r="M326" s="9">
        <f>M327</f>
        <v>8000</v>
      </c>
    </row>
    <row r="327" spans="1:13" x14ac:dyDescent="0.2">
      <c r="A327" s="18"/>
      <c r="B327" s="18">
        <v>32</v>
      </c>
      <c r="C327" s="18"/>
      <c r="D327" s="394" t="s">
        <v>6</v>
      </c>
      <c r="E327" s="395"/>
      <c r="F327" s="395"/>
      <c r="G327" s="395"/>
      <c r="H327" s="396"/>
      <c r="I327" s="167"/>
      <c r="J327" s="167"/>
      <c r="K327" s="11">
        <v>2655</v>
      </c>
      <c r="L327" s="11">
        <v>10000</v>
      </c>
      <c r="M327" s="11">
        <v>8000</v>
      </c>
    </row>
    <row r="328" spans="1:13" x14ac:dyDescent="0.2">
      <c r="A328" s="17">
        <v>4</v>
      </c>
      <c r="B328" s="17"/>
      <c r="C328" s="17"/>
      <c r="D328" s="391" t="s">
        <v>54</v>
      </c>
      <c r="E328" s="392"/>
      <c r="F328" s="392"/>
      <c r="G328" s="392"/>
      <c r="H328" s="393"/>
      <c r="I328" s="166"/>
      <c r="J328" s="166"/>
      <c r="K328" s="9">
        <f>K329</f>
        <v>26545</v>
      </c>
      <c r="L328" s="9"/>
      <c r="M328" s="9">
        <f>M329</f>
        <v>0</v>
      </c>
    </row>
    <row r="329" spans="1:13" ht="16.5" customHeight="1" x14ac:dyDescent="0.2">
      <c r="A329" s="18"/>
      <c r="B329" s="18">
        <v>42</v>
      </c>
      <c r="C329" s="18"/>
      <c r="D329" s="482" t="s">
        <v>20</v>
      </c>
      <c r="E329" s="483"/>
      <c r="F329" s="483"/>
      <c r="G329" s="483"/>
      <c r="H329" s="484"/>
      <c r="I329" s="188"/>
      <c r="J329" s="188"/>
      <c r="K329" s="11">
        <v>26545</v>
      </c>
      <c r="L329" s="11"/>
      <c r="M329" s="11"/>
    </row>
    <row r="330" spans="1:13" x14ac:dyDescent="0.2">
      <c r="A330" s="479" t="s">
        <v>315</v>
      </c>
      <c r="B330" s="480"/>
      <c r="C330" s="480"/>
      <c r="D330" s="480"/>
      <c r="E330" s="480"/>
      <c r="F330" s="480"/>
      <c r="G330" s="480"/>
      <c r="H330" s="481"/>
      <c r="I330" s="187">
        <f t="shared" ref="I330:J330" si="106">I336+I334</f>
        <v>0</v>
      </c>
      <c r="J330" s="187">
        <f t="shared" si="106"/>
        <v>58398.04</v>
      </c>
      <c r="K330" s="23">
        <f>K336+K334</f>
        <v>0</v>
      </c>
      <c r="L330" s="23">
        <f>L334</f>
        <v>0</v>
      </c>
      <c r="M330" s="23">
        <f>M334+M336</f>
        <v>0</v>
      </c>
    </row>
    <row r="331" spans="1:13" s="90" customFormat="1" ht="19.5" customHeight="1" x14ac:dyDescent="0.2">
      <c r="A331" s="385" t="s">
        <v>316</v>
      </c>
      <c r="B331" s="386"/>
      <c r="C331" s="386"/>
      <c r="D331" s="386"/>
      <c r="E331" s="386"/>
      <c r="F331" s="386"/>
      <c r="G331" s="386"/>
      <c r="H331" s="387"/>
      <c r="I331" s="165"/>
      <c r="J331" s="165"/>
      <c r="K331" s="94"/>
      <c r="L331" s="94"/>
      <c r="M331" s="94"/>
    </row>
    <row r="332" spans="1:13" x14ac:dyDescent="0.2">
      <c r="A332" s="388" t="s">
        <v>59</v>
      </c>
      <c r="B332" s="389"/>
      <c r="C332" s="389"/>
      <c r="D332" s="389"/>
      <c r="E332" s="389"/>
      <c r="F332" s="389"/>
      <c r="G332" s="389"/>
      <c r="H332" s="390"/>
      <c r="I332" s="223"/>
      <c r="J332" s="223">
        <v>45125.75</v>
      </c>
      <c r="K332" s="224"/>
      <c r="L332" s="224"/>
      <c r="M332" s="224"/>
    </row>
    <row r="333" spans="1:13" ht="15" customHeight="1" x14ac:dyDescent="0.2">
      <c r="A333" s="423" t="s">
        <v>78</v>
      </c>
      <c r="B333" s="424"/>
      <c r="C333" s="424"/>
      <c r="D333" s="424"/>
      <c r="E333" s="424"/>
      <c r="F333" s="424"/>
      <c r="G333" s="424"/>
      <c r="H333" s="425"/>
      <c r="I333" s="229"/>
      <c r="J333" s="229">
        <f>J330-J332</f>
        <v>13272.29</v>
      </c>
      <c r="K333" s="224"/>
      <c r="L333" s="224"/>
      <c r="M333" s="224"/>
    </row>
    <row r="334" spans="1:13" x14ac:dyDescent="0.2">
      <c r="A334" s="17">
        <v>3</v>
      </c>
      <c r="B334" s="17"/>
      <c r="C334" s="17"/>
      <c r="D334" s="391" t="s">
        <v>4</v>
      </c>
      <c r="E334" s="392"/>
      <c r="F334" s="392"/>
      <c r="G334" s="392"/>
      <c r="H334" s="393"/>
      <c r="I334" s="166"/>
      <c r="J334" s="166">
        <f>J335</f>
        <v>5308.92</v>
      </c>
      <c r="K334" s="9">
        <f>K335</f>
        <v>0</v>
      </c>
      <c r="L334" s="9">
        <f>L335</f>
        <v>0</v>
      </c>
      <c r="M334" s="9">
        <f>M335</f>
        <v>0</v>
      </c>
    </row>
    <row r="335" spans="1:13" x14ac:dyDescent="0.2">
      <c r="A335" s="18"/>
      <c r="B335" s="18">
        <v>32</v>
      </c>
      <c r="C335" s="18"/>
      <c r="D335" s="394" t="s">
        <v>6</v>
      </c>
      <c r="E335" s="395"/>
      <c r="F335" s="395"/>
      <c r="G335" s="395"/>
      <c r="H335" s="396"/>
      <c r="I335" s="167"/>
      <c r="J335" s="167">
        <v>5308.92</v>
      </c>
      <c r="K335" s="11"/>
      <c r="L335" s="11"/>
      <c r="M335" s="11"/>
    </row>
    <row r="336" spans="1:13" x14ac:dyDescent="0.2">
      <c r="A336" s="17">
        <v>4</v>
      </c>
      <c r="B336" s="17"/>
      <c r="C336" s="17"/>
      <c r="D336" s="391" t="s">
        <v>54</v>
      </c>
      <c r="E336" s="392"/>
      <c r="F336" s="392"/>
      <c r="G336" s="392"/>
      <c r="H336" s="393"/>
      <c r="I336" s="166"/>
      <c r="J336" s="166">
        <f>J337</f>
        <v>53089.120000000003</v>
      </c>
      <c r="K336" s="9">
        <f>K337</f>
        <v>0</v>
      </c>
      <c r="L336" s="9"/>
      <c r="M336" s="9">
        <f>M337</f>
        <v>0</v>
      </c>
    </row>
    <row r="337" spans="1:13" ht="16.5" customHeight="1" x14ac:dyDescent="0.2">
      <c r="A337" s="18"/>
      <c r="B337" s="18">
        <v>42</v>
      </c>
      <c r="C337" s="18"/>
      <c r="D337" s="482" t="s">
        <v>20</v>
      </c>
      <c r="E337" s="483"/>
      <c r="F337" s="483"/>
      <c r="G337" s="483"/>
      <c r="H337" s="484"/>
      <c r="I337" s="188"/>
      <c r="J337" s="188">
        <v>53089.120000000003</v>
      </c>
      <c r="K337" s="11"/>
      <c r="L337" s="11"/>
      <c r="M337" s="11"/>
    </row>
    <row r="338" spans="1:13" ht="18" customHeight="1" x14ac:dyDescent="0.2">
      <c r="A338" s="382" t="s">
        <v>268</v>
      </c>
      <c r="B338" s="383"/>
      <c r="C338" s="383"/>
      <c r="D338" s="383"/>
      <c r="E338" s="383"/>
      <c r="F338" s="383"/>
      <c r="G338" s="383"/>
      <c r="H338" s="384"/>
      <c r="I338" s="168">
        <f t="shared" ref="I338:J338" si="107">I341</f>
        <v>11.61</v>
      </c>
      <c r="J338" s="168">
        <f t="shared" si="107"/>
        <v>6636.14</v>
      </c>
      <c r="K338" s="16">
        <f>K341</f>
        <v>6636</v>
      </c>
      <c r="L338" s="55">
        <f t="shared" ref="L338:M338" si="108">L341</f>
        <v>7000</v>
      </c>
      <c r="M338" s="55">
        <f t="shared" si="108"/>
        <v>10000</v>
      </c>
    </row>
    <row r="339" spans="1:13" s="90" customFormat="1" ht="16.5" customHeight="1" x14ac:dyDescent="0.2">
      <c r="A339" s="385" t="s">
        <v>167</v>
      </c>
      <c r="B339" s="386"/>
      <c r="C339" s="386"/>
      <c r="D339" s="386"/>
      <c r="E339" s="386"/>
      <c r="F339" s="386"/>
      <c r="G339" s="386"/>
      <c r="H339" s="387"/>
      <c r="I339" s="165"/>
      <c r="J339" s="165"/>
      <c r="K339" s="94"/>
      <c r="L339" s="94"/>
      <c r="M339" s="94"/>
    </row>
    <row r="340" spans="1:13" x14ac:dyDescent="0.2">
      <c r="A340" s="388" t="s">
        <v>13</v>
      </c>
      <c r="B340" s="389"/>
      <c r="C340" s="389"/>
      <c r="D340" s="389"/>
      <c r="E340" s="389"/>
      <c r="F340" s="389"/>
      <c r="G340" s="389"/>
      <c r="H340" s="390"/>
      <c r="I340" s="223">
        <f>I338</f>
        <v>11.61</v>
      </c>
      <c r="J340" s="223">
        <f>J338</f>
        <v>6636.14</v>
      </c>
      <c r="K340" s="224">
        <f>K338</f>
        <v>6636</v>
      </c>
      <c r="L340" s="224">
        <v>7000</v>
      </c>
      <c r="M340" s="224">
        <v>10000</v>
      </c>
    </row>
    <row r="341" spans="1:13" x14ac:dyDescent="0.2">
      <c r="A341" s="17">
        <v>4</v>
      </c>
      <c r="B341" s="17"/>
      <c r="C341" s="17"/>
      <c r="D341" s="391" t="s">
        <v>54</v>
      </c>
      <c r="E341" s="392"/>
      <c r="F341" s="392"/>
      <c r="G341" s="392"/>
      <c r="H341" s="393"/>
      <c r="I341" s="166">
        <f>I342</f>
        <v>11.61</v>
      </c>
      <c r="J341" s="166">
        <f>J342</f>
        <v>6636.14</v>
      </c>
      <c r="K341" s="9">
        <f>K342</f>
        <v>6636</v>
      </c>
      <c r="L341" s="9">
        <f t="shared" ref="L341:M341" si="109">L342</f>
        <v>7000</v>
      </c>
      <c r="M341" s="9">
        <f t="shared" si="109"/>
        <v>10000</v>
      </c>
    </row>
    <row r="342" spans="1:13" ht="15.75" customHeight="1" x14ac:dyDescent="0.2">
      <c r="A342" s="18"/>
      <c r="B342" s="18">
        <v>42</v>
      </c>
      <c r="C342" s="18"/>
      <c r="D342" s="414" t="s">
        <v>20</v>
      </c>
      <c r="E342" s="415"/>
      <c r="F342" s="415"/>
      <c r="G342" s="415"/>
      <c r="H342" s="416"/>
      <c r="I342" s="174">
        <v>11.61</v>
      </c>
      <c r="J342" s="174">
        <v>6636.14</v>
      </c>
      <c r="K342" s="11">
        <v>6636</v>
      </c>
      <c r="L342" s="57">
        <v>7000</v>
      </c>
      <c r="M342" s="57">
        <v>10000</v>
      </c>
    </row>
    <row r="343" spans="1:13" ht="18" customHeight="1" x14ac:dyDescent="0.2">
      <c r="A343" s="382" t="s">
        <v>90</v>
      </c>
      <c r="B343" s="383"/>
      <c r="C343" s="383"/>
      <c r="D343" s="383"/>
      <c r="E343" s="383"/>
      <c r="F343" s="383"/>
      <c r="G343" s="383"/>
      <c r="H343" s="384"/>
      <c r="I343" s="168">
        <f>I350+I348</f>
        <v>39430.78</v>
      </c>
      <c r="J343" s="168">
        <f>J350+J348</f>
        <v>100603.89</v>
      </c>
      <c r="K343" s="16">
        <f>K350</f>
        <v>0</v>
      </c>
      <c r="L343" s="55">
        <f t="shared" ref="L343:M343" si="110">L350</f>
        <v>0</v>
      </c>
      <c r="M343" s="55">
        <f t="shared" si="110"/>
        <v>0</v>
      </c>
    </row>
    <row r="344" spans="1:13" s="90" customFormat="1" ht="16.5" customHeight="1" x14ac:dyDescent="0.2">
      <c r="A344" s="385" t="s">
        <v>167</v>
      </c>
      <c r="B344" s="386"/>
      <c r="C344" s="386"/>
      <c r="D344" s="386"/>
      <c r="E344" s="386"/>
      <c r="F344" s="386"/>
      <c r="G344" s="386"/>
      <c r="H344" s="387"/>
      <c r="I344" s="165"/>
      <c r="J344" s="165"/>
      <c r="K344" s="94"/>
      <c r="L344" s="94"/>
      <c r="M344" s="94"/>
    </row>
    <row r="345" spans="1:13" x14ac:dyDescent="0.2">
      <c r="A345" s="388" t="s">
        <v>13</v>
      </c>
      <c r="B345" s="389"/>
      <c r="C345" s="389"/>
      <c r="D345" s="389"/>
      <c r="E345" s="389"/>
      <c r="F345" s="389"/>
      <c r="G345" s="389"/>
      <c r="H345" s="390"/>
      <c r="I345" s="223">
        <f>I343</f>
        <v>39430.78</v>
      </c>
      <c r="J345" s="223">
        <v>37826</v>
      </c>
      <c r="K345" s="224"/>
      <c r="L345" s="224"/>
      <c r="M345" s="224"/>
    </row>
    <row r="346" spans="1:13" x14ac:dyDescent="0.2">
      <c r="A346" s="388" t="s">
        <v>91</v>
      </c>
      <c r="B346" s="389"/>
      <c r="C346" s="389"/>
      <c r="D346" s="389"/>
      <c r="E346" s="389"/>
      <c r="F346" s="389"/>
      <c r="G346" s="389"/>
      <c r="H346" s="390"/>
      <c r="I346" s="223"/>
      <c r="J346" s="223">
        <v>18315.75</v>
      </c>
      <c r="K346" s="224"/>
      <c r="L346" s="224"/>
      <c r="M346" s="224"/>
    </row>
    <row r="347" spans="1:13" x14ac:dyDescent="0.2">
      <c r="A347" s="388" t="s">
        <v>78</v>
      </c>
      <c r="B347" s="389"/>
      <c r="C347" s="389"/>
      <c r="D347" s="389"/>
      <c r="E347" s="389"/>
      <c r="F347" s="389"/>
      <c r="G347" s="389"/>
      <c r="H347" s="390"/>
      <c r="I347" s="223"/>
      <c r="J347" s="223">
        <f>J343-J345-J346</f>
        <v>44462.14</v>
      </c>
      <c r="K347" s="224"/>
      <c r="L347" s="224"/>
      <c r="M347" s="224"/>
    </row>
    <row r="348" spans="1:13" x14ac:dyDescent="0.2">
      <c r="A348" s="194">
        <v>3</v>
      </c>
      <c r="B348" s="194"/>
      <c r="C348" s="194"/>
      <c r="D348" s="477"/>
      <c r="E348" s="477"/>
      <c r="F348" s="477"/>
      <c r="G348" s="477"/>
      <c r="H348" s="477"/>
      <c r="I348" s="195">
        <f>I349</f>
        <v>4413.5200000000004</v>
      </c>
      <c r="J348" s="195">
        <f>J349</f>
        <v>5972.53</v>
      </c>
      <c r="K348" s="24"/>
      <c r="L348" s="24"/>
      <c r="M348" s="24"/>
    </row>
    <row r="349" spans="1:13" x14ac:dyDescent="0.2">
      <c r="A349" s="200"/>
      <c r="B349" s="200">
        <v>32</v>
      </c>
      <c r="C349" s="200"/>
      <c r="D349" s="478"/>
      <c r="E349" s="478"/>
      <c r="F349" s="478"/>
      <c r="G349" s="478"/>
      <c r="H349" s="478"/>
      <c r="I349" s="196">
        <v>4413.5200000000004</v>
      </c>
      <c r="J349" s="196">
        <v>5972.53</v>
      </c>
      <c r="K349" s="57"/>
      <c r="L349" s="57"/>
      <c r="M349" s="57"/>
    </row>
    <row r="350" spans="1:13" x14ac:dyDescent="0.2">
      <c r="A350" s="17">
        <v>4</v>
      </c>
      <c r="B350" s="17"/>
      <c r="C350" s="17"/>
      <c r="D350" s="391" t="s">
        <v>54</v>
      </c>
      <c r="E350" s="392"/>
      <c r="F350" s="392"/>
      <c r="G350" s="392"/>
      <c r="H350" s="393"/>
      <c r="I350" s="166">
        <f>I351</f>
        <v>35017.26</v>
      </c>
      <c r="J350" s="166">
        <f>J351</f>
        <v>94631.360000000001</v>
      </c>
      <c r="K350" s="9">
        <f>K351</f>
        <v>0</v>
      </c>
      <c r="L350" s="9">
        <f t="shared" ref="L350:M350" si="111">L351</f>
        <v>0</v>
      </c>
      <c r="M350" s="9">
        <f t="shared" si="111"/>
        <v>0</v>
      </c>
    </row>
    <row r="351" spans="1:13" ht="15.75" customHeight="1" x14ac:dyDescent="0.2">
      <c r="A351" s="18"/>
      <c r="B351" s="18">
        <v>42</v>
      </c>
      <c r="C351" s="18"/>
      <c r="D351" s="414" t="s">
        <v>20</v>
      </c>
      <c r="E351" s="415"/>
      <c r="F351" s="415"/>
      <c r="G351" s="415"/>
      <c r="H351" s="416"/>
      <c r="I351" s="174">
        <v>35017.26</v>
      </c>
      <c r="J351" s="174">
        <v>94631.360000000001</v>
      </c>
      <c r="K351" s="11"/>
      <c r="L351" s="57"/>
      <c r="M351" s="57"/>
    </row>
    <row r="352" spans="1:13" ht="18" customHeight="1" x14ac:dyDescent="0.2">
      <c r="A352" s="426" t="s">
        <v>270</v>
      </c>
      <c r="B352" s="427"/>
      <c r="C352" s="427"/>
      <c r="D352" s="427"/>
      <c r="E352" s="427"/>
      <c r="F352" s="427"/>
      <c r="G352" s="427"/>
      <c r="H352" s="428"/>
      <c r="I352" s="176"/>
      <c r="J352" s="176"/>
      <c r="K352" s="23">
        <f>K357+K359</f>
        <v>14599</v>
      </c>
      <c r="L352" s="23">
        <f>L357</f>
        <v>0</v>
      </c>
      <c r="M352" s="23">
        <f>M357+M359</f>
        <v>0</v>
      </c>
    </row>
    <row r="353" spans="1:13" s="90" customFormat="1" ht="15" customHeight="1" x14ac:dyDescent="0.2">
      <c r="A353" s="385" t="s">
        <v>167</v>
      </c>
      <c r="B353" s="386"/>
      <c r="C353" s="386"/>
      <c r="D353" s="386"/>
      <c r="E353" s="386"/>
      <c r="F353" s="386"/>
      <c r="G353" s="386"/>
      <c r="H353" s="387"/>
      <c r="I353" s="165"/>
      <c r="J353" s="165"/>
      <c r="K353" s="94"/>
      <c r="L353" s="94"/>
      <c r="M353" s="94"/>
    </row>
    <row r="354" spans="1:13" ht="15" customHeight="1" x14ac:dyDescent="0.2">
      <c r="A354" s="423" t="s">
        <v>13</v>
      </c>
      <c r="B354" s="424"/>
      <c r="C354" s="424"/>
      <c r="D354" s="424"/>
      <c r="E354" s="424"/>
      <c r="F354" s="424"/>
      <c r="G354" s="424"/>
      <c r="H354" s="425"/>
      <c r="I354" s="229"/>
      <c r="J354" s="229"/>
      <c r="K354" s="224">
        <v>1327</v>
      </c>
      <c r="L354" s="224"/>
      <c r="M354" s="224"/>
    </row>
    <row r="355" spans="1:13" ht="15" customHeight="1" x14ac:dyDescent="0.2">
      <c r="A355" s="423" t="s">
        <v>91</v>
      </c>
      <c r="B355" s="424"/>
      <c r="C355" s="424"/>
      <c r="D355" s="424"/>
      <c r="E355" s="424"/>
      <c r="F355" s="424"/>
      <c r="G355" s="424"/>
      <c r="H355" s="425"/>
      <c r="I355" s="229"/>
      <c r="J355" s="229"/>
      <c r="K355" s="224"/>
      <c r="L355" s="224"/>
      <c r="M355" s="224"/>
    </row>
    <row r="356" spans="1:13" ht="15" customHeight="1" x14ac:dyDescent="0.2">
      <c r="A356" s="423" t="s">
        <v>78</v>
      </c>
      <c r="B356" s="424"/>
      <c r="C356" s="424"/>
      <c r="D356" s="424"/>
      <c r="E356" s="424"/>
      <c r="F356" s="424"/>
      <c r="G356" s="424"/>
      <c r="H356" s="425"/>
      <c r="I356" s="229"/>
      <c r="J356" s="229"/>
      <c r="K356" s="224">
        <f>K352-K354</f>
        <v>13272</v>
      </c>
      <c r="L356" s="224"/>
      <c r="M356" s="224"/>
    </row>
    <row r="357" spans="1:13" x14ac:dyDescent="0.2">
      <c r="A357" s="20">
        <v>3</v>
      </c>
      <c r="B357" s="20"/>
      <c r="C357" s="18"/>
      <c r="D357" s="420" t="s">
        <v>4</v>
      </c>
      <c r="E357" s="421"/>
      <c r="F357" s="421"/>
      <c r="G357" s="421"/>
      <c r="H357" s="422"/>
      <c r="I357" s="173"/>
      <c r="J357" s="173"/>
      <c r="K357" s="9">
        <f>K358</f>
        <v>1327</v>
      </c>
      <c r="L357" s="9">
        <f>L358</f>
        <v>0</v>
      </c>
      <c r="M357" s="9">
        <f>M358</f>
        <v>0</v>
      </c>
    </row>
    <row r="358" spans="1:13" x14ac:dyDescent="0.2">
      <c r="A358" s="18"/>
      <c r="B358" s="18">
        <v>32</v>
      </c>
      <c r="C358" s="18"/>
      <c r="D358" s="414" t="s">
        <v>6</v>
      </c>
      <c r="E358" s="415"/>
      <c r="F358" s="415"/>
      <c r="G358" s="415"/>
      <c r="H358" s="416"/>
      <c r="I358" s="174"/>
      <c r="J358" s="174"/>
      <c r="K358" s="11">
        <v>1327</v>
      </c>
      <c r="L358" s="11"/>
      <c r="M358" s="11"/>
    </row>
    <row r="359" spans="1:13" ht="27" customHeight="1" x14ac:dyDescent="0.2">
      <c r="A359" s="17">
        <v>4</v>
      </c>
      <c r="B359" s="17"/>
      <c r="C359" s="18"/>
      <c r="D359" s="420" t="s">
        <v>58</v>
      </c>
      <c r="E359" s="421"/>
      <c r="F359" s="421"/>
      <c r="G359" s="421"/>
      <c r="H359" s="422"/>
      <c r="I359" s="173"/>
      <c r="J359" s="173"/>
      <c r="K359" s="9">
        <f>K360</f>
        <v>13272</v>
      </c>
      <c r="L359" s="9"/>
      <c r="M359" s="9">
        <f>M360</f>
        <v>0</v>
      </c>
    </row>
    <row r="360" spans="1:13" ht="21" customHeight="1" x14ac:dyDescent="0.2">
      <c r="A360" s="17"/>
      <c r="B360" s="18">
        <v>42</v>
      </c>
      <c r="C360" s="18"/>
      <c r="D360" s="414" t="s">
        <v>20</v>
      </c>
      <c r="E360" s="415"/>
      <c r="F360" s="415"/>
      <c r="G360" s="415"/>
      <c r="H360" s="416"/>
      <c r="I360" s="174"/>
      <c r="J360" s="174"/>
      <c r="K360" s="11">
        <v>13272</v>
      </c>
      <c r="L360" s="11"/>
      <c r="M360" s="11"/>
    </row>
    <row r="361" spans="1:13" x14ac:dyDescent="0.2">
      <c r="A361" s="479" t="s">
        <v>271</v>
      </c>
      <c r="B361" s="480"/>
      <c r="C361" s="480"/>
      <c r="D361" s="480"/>
      <c r="E361" s="480"/>
      <c r="F361" s="480"/>
      <c r="G361" s="480"/>
      <c r="H361" s="481"/>
      <c r="I361" s="187"/>
      <c r="J361" s="187"/>
      <c r="K361" s="23">
        <f>K365</f>
        <v>9290</v>
      </c>
      <c r="L361" s="23">
        <f t="shared" ref="L361:M361" si="112">L365</f>
        <v>0</v>
      </c>
      <c r="M361" s="23">
        <f t="shared" si="112"/>
        <v>0</v>
      </c>
    </row>
    <row r="362" spans="1:13" s="90" customFormat="1" ht="26.25" customHeight="1" x14ac:dyDescent="0.2">
      <c r="A362" s="385" t="s">
        <v>166</v>
      </c>
      <c r="B362" s="386"/>
      <c r="C362" s="386"/>
      <c r="D362" s="386"/>
      <c r="E362" s="386"/>
      <c r="F362" s="386"/>
      <c r="G362" s="386"/>
      <c r="H362" s="387"/>
      <c r="I362" s="165"/>
      <c r="J362" s="165"/>
      <c r="K362" s="94"/>
      <c r="L362" s="94"/>
      <c r="M362" s="94"/>
    </row>
    <row r="363" spans="1:13" x14ac:dyDescent="0.2">
      <c r="A363" s="388" t="s">
        <v>59</v>
      </c>
      <c r="B363" s="389"/>
      <c r="C363" s="389"/>
      <c r="D363" s="389"/>
      <c r="E363" s="389"/>
      <c r="F363" s="389"/>
      <c r="G363" s="389"/>
      <c r="H363" s="390"/>
      <c r="I363" s="223"/>
      <c r="J363" s="223"/>
      <c r="K363" s="224">
        <v>0</v>
      </c>
      <c r="L363" s="224"/>
      <c r="M363" s="224"/>
    </row>
    <row r="364" spans="1:13" ht="15" customHeight="1" x14ac:dyDescent="0.2">
      <c r="A364" s="423" t="s">
        <v>78</v>
      </c>
      <c r="B364" s="424"/>
      <c r="C364" s="424"/>
      <c r="D364" s="424"/>
      <c r="E364" s="424"/>
      <c r="F364" s="424"/>
      <c r="G364" s="424"/>
      <c r="H364" s="425"/>
      <c r="I364" s="229"/>
      <c r="J364" s="229"/>
      <c r="K364" s="224">
        <f>K361-K363</f>
        <v>9290</v>
      </c>
      <c r="L364" s="224"/>
      <c r="M364" s="224"/>
    </row>
    <row r="365" spans="1:13" x14ac:dyDescent="0.2">
      <c r="A365" s="17">
        <v>4</v>
      </c>
      <c r="B365" s="17"/>
      <c r="C365" s="17"/>
      <c r="D365" s="391" t="s">
        <v>54</v>
      </c>
      <c r="E365" s="392"/>
      <c r="F365" s="392"/>
      <c r="G365" s="392"/>
      <c r="H365" s="393"/>
      <c r="I365" s="166"/>
      <c r="J365" s="166"/>
      <c r="K365" s="9">
        <f>K366</f>
        <v>9290</v>
      </c>
      <c r="L365" s="9"/>
      <c r="M365" s="9">
        <f>M366</f>
        <v>0</v>
      </c>
    </row>
    <row r="366" spans="1:13" ht="16.5" customHeight="1" x14ac:dyDescent="0.2">
      <c r="A366" s="18"/>
      <c r="B366" s="18">
        <v>42</v>
      </c>
      <c r="C366" s="18"/>
      <c r="D366" s="482" t="s">
        <v>20</v>
      </c>
      <c r="E366" s="483"/>
      <c r="F366" s="483"/>
      <c r="G366" s="483"/>
      <c r="H366" s="484"/>
      <c r="I366" s="188"/>
      <c r="J366" s="188"/>
      <c r="K366" s="11">
        <v>9290</v>
      </c>
      <c r="L366" s="11"/>
      <c r="M366" s="11"/>
    </row>
    <row r="367" spans="1:13" x14ac:dyDescent="0.2">
      <c r="A367" s="479" t="s">
        <v>272</v>
      </c>
      <c r="B367" s="480"/>
      <c r="C367" s="480"/>
      <c r="D367" s="480"/>
      <c r="E367" s="480"/>
      <c r="F367" s="480"/>
      <c r="G367" s="480"/>
      <c r="H367" s="481"/>
      <c r="I367" s="187"/>
      <c r="J367" s="187"/>
      <c r="K367" s="23">
        <f>K373+K371</f>
        <v>14600</v>
      </c>
      <c r="L367" s="23">
        <f>L371+L373</f>
        <v>10000</v>
      </c>
      <c r="M367" s="23">
        <f>M371+M373</f>
        <v>0</v>
      </c>
    </row>
    <row r="368" spans="1:13" s="90" customFormat="1" ht="15" customHeight="1" x14ac:dyDescent="0.2">
      <c r="A368" s="385" t="s">
        <v>167</v>
      </c>
      <c r="B368" s="386"/>
      <c r="C368" s="386"/>
      <c r="D368" s="386"/>
      <c r="E368" s="386"/>
      <c r="F368" s="386"/>
      <c r="G368" s="386"/>
      <c r="H368" s="387"/>
      <c r="I368" s="165"/>
      <c r="J368" s="165"/>
      <c r="K368" s="94"/>
      <c r="L368" s="94"/>
      <c r="M368" s="94"/>
    </row>
    <row r="369" spans="1:13" x14ac:dyDescent="0.2">
      <c r="A369" s="388" t="s">
        <v>59</v>
      </c>
      <c r="B369" s="389"/>
      <c r="C369" s="389"/>
      <c r="D369" s="389"/>
      <c r="E369" s="389"/>
      <c r="F369" s="389"/>
      <c r="G369" s="389"/>
      <c r="H369" s="390"/>
      <c r="I369" s="223"/>
      <c r="J369" s="223"/>
      <c r="K369" s="224">
        <v>1327</v>
      </c>
      <c r="L369" s="224">
        <v>10000</v>
      </c>
      <c r="M369" s="224"/>
    </row>
    <row r="370" spans="1:13" ht="15" customHeight="1" x14ac:dyDescent="0.2">
      <c r="A370" s="423" t="s">
        <v>78</v>
      </c>
      <c r="B370" s="424"/>
      <c r="C370" s="424"/>
      <c r="D370" s="424"/>
      <c r="E370" s="424"/>
      <c r="F370" s="424"/>
      <c r="G370" s="424"/>
      <c r="H370" s="425"/>
      <c r="I370" s="229"/>
      <c r="J370" s="229"/>
      <c r="K370" s="224">
        <f>K367-K369</f>
        <v>13273</v>
      </c>
      <c r="L370" s="224"/>
      <c r="M370" s="224"/>
    </row>
    <row r="371" spans="1:13" x14ac:dyDescent="0.2">
      <c r="A371" s="17">
        <v>3</v>
      </c>
      <c r="B371" s="17"/>
      <c r="C371" s="17"/>
      <c r="D371" s="391" t="s">
        <v>4</v>
      </c>
      <c r="E371" s="392"/>
      <c r="F371" s="392"/>
      <c r="G371" s="392"/>
      <c r="H371" s="393"/>
      <c r="I371" s="166"/>
      <c r="J371" s="166"/>
      <c r="K371" s="9">
        <f>K372</f>
        <v>1327</v>
      </c>
      <c r="L371" s="9">
        <f>L372</f>
        <v>0</v>
      </c>
      <c r="M371" s="9">
        <f>M372</f>
        <v>0</v>
      </c>
    </row>
    <row r="372" spans="1:13" x14ac:dyDescent="0.2">
      <c r="A372" s="18"/>
      <c r="B372" s="18">
        <v>32</v>
      </c>
      <c r="C372" s="18"/>
      <c r="D372" s="394" t="s">
        <v>6</v>
      </c>
      <c r="E372" s="395"/>
      <c r="F372" s="395"/>
      <c r="G372" s="395"/>
      <c r="H372" s="396"/>
      <c r="I372" s="167"/>
      <c r="J372" s="167"/>
      <c r="K372" s="11">
        <v>1327</v>
      </c>
      <c r="L372" s="11"/>
      <c r="M372" s="11"/>
    </row>
    <row r="373" spans="1:13" x14ac:dyDescent="0.2">
      <c r="A373" s="17">
        <v>4</v>
      </c>
      <c r="B373" s="17"/>
      <c r="C373" s="17"/>
      <c r="D373" s="391" t="s">
        <v>54</v>
      </c>
      <c r="E373" s="392"/>
      <c r="F373" s="392"/>
      <c r="G373" s="392"/>
      <c r="H373" s="393"/>
      <c r="I373" s="166"/>
      <c r="J373" s="166"/>
      <c r="K373" s="9">
        <f>K374</f>
        <v>13273</v>
      </c>
      <c r="L373" s="9">
        <f>L374</f>
        <v>10000</v>
      </c>
      <c r="M373" s="9">
        <f>M374</f>
        <v>0</v>
      </c>
    </row>
    <row r="374" spans="1:13" ht="16.5" customHeight="1" x14ac:dyDescent="0.2">
      <c r="A374" s="18"/>
      <c r="B374" s="18">
        <v>42</v>
      </c>
      <c r="C374" s="18"/>
      <c r="D374" s="482" t="s">
        <v>20</v>
      </c>
      <c r="E374" s="483"/>
      <c r="F374" s="483"/>
      <c r="G374" s="483"/>
      <c r="H374" s="484"/>
      <c r="I374" s="188"/>
      <c r="J374" s="188"/>
      <c r="K374" s="11">
        <v>13273</v>
      </c>
      <c r="L374" s="11">
        <v>10000</v>
      </c>
      <c r="M374" s="11"/>
    </row>
    <row r="375" spans="1:13" ht="16.5" customHeight="1" x14ac:dyDescent="0.2">
      <c r="A375" s="479" t="s">
        <v>293</v>
      </c>
      <c r="B375" s="480"/>
      <c r="C375" s="480"/>
      <c r="D375" s="480"/>
      <c r="E375" s="480"/>
      <c r="F375" s="480"/>
      <c r="G375" s="480"/>
      <c r="H375" s="481"/>
      <c r="I375" s="187">
        <f t="shared" ref="I375:J375" si="113">I380+I382</f>
        <v>104238.22</v>
      </c>
      <c r="J375" s="187">
        <f t="shared" si="113"/>
        <v>559906.45000000007</v>
      </c>
      <c r="K375" s="23">
        <f>K380+K382</f>
        <v>509521</v>
      </c>
      <c r="L375" s="23">
        <f t="shared" ref="L375:M375" si="114">L380+L382</f>
        <v>300000</v>
      </c>
      <c r="M375" s="23">
        <f t="shared" si="114"/>
        <v>350000</v>
      </c>
    </row>
    <row r="376" spans="1:13" s="90" customFormat="1" ht="15" customHeight="1" x14ac:dyDescent="0.2">
      <c r="A376" s="385" t="s">
        <v>165</v>
      </c>
      <c r="B376" s="386"/>
      <c r="C376" s="386"/>
      <c r="D376" s="386"/>
      <c r="E376" s="386"/>
      <c r="F376" s="386"/>
      <c r="G376" s="386"/>
      <c r="H376" s="387"/>
      <c r="I376" s="165"/>
      <c r="J376" s="165"/>
      <c r="K376" s="94"/>
      <c r="L376" s="94"/>
      <c r="M376" s="94"/>
    </row>
    <row r="377" spans="1:13" x14ac:dyDescent="0.2">
      <c r="A377" s="388" t="s">
        <v>59</v>
      </c>
      <c r="B377" s="389"/>
      <c r="C377" s="389"/>
      <c r="D377" s="389"/>
      <c r="E377" s="389"/>
      <c r="F377" s="389"/>
      <c r="G377" s="389"/>
      <c r="H377" s="390"/>
      <c r="I377" s="223">
        <v>51768.22</v>
      </c>
      <c r="J377" s="223">
        <f>J375</f>
        <v>559906.45000000007</v>
      </c>
      <c r="K377" s="224">
        <v>442958</v>
      </c>
      <c r="L377" s="224">
        <v>108250</v>
      </c>
      <c r="M377" s="224">
        <v>105323</v>
      </c>
    </row>
    <row r="378" spans="1:13" x14ac:dyDescent="0.2">
      <c r="A378" s="388" t="s">
        <v>91</v>
      </c>
      <c r="B378" s="389"/>
      <c r="C378" s="389"/>
      <c r="D378" s="389"/>
      <c r="E378" s="389"/>
      <c r="F378" s="389"/>
      <c r="G378" s="389"/>
      <c r="H378" s="390"/>
      <c r="I378" s="223">
        <v>3198.55</v>
      </c>
      <c r="J378" s="223"/>
      <c r="K378" s="224">
        <v>14005</v>
      </c>
      <c r="L378" s="224"/>
      <c r="M378" s="224"/>
    </row>
    <row r="379" spans="1:13" x14ac:dyDescent="0.2">
      <c r="A379" s="388" t="s">
        <v>78</v>
      </c>
      <c r="B379" s="389"/>
      <c r="C379" s="389"/>
      <c r="D379" s="389"/>
      <c r="E379" s="389"/>
      <c r="F379" s="389"/>
      <c r="G379" s="389"/>
      <c r="H379" s="390"/>
      <c r="I379" s="223">
        <v>49271.45</v>
      </c>
      <c r="J379" s="223"/>
      <c r="K379" s="224">
        <f>K375-K377-K378</f>
        <v>52558</v>
      </c>
      <c r="L379" s="224">
        <v>191750</v>
      </c>
      <c r="M379" s="224">
        <v>244677</v>
      </c>
    </row>
    <row r="380" spans="1:13" ht="16.5" customHeight="1" x14ac:dyDescent="0.2">
      <c r="A380" s="17">
        <v>4</v>
      </c>
      <c r="B380" s="17"/>
      <c r="C380" s="17"/>
      <c r="D380" s="420" t="s">
        <v>19</v>
      </c>
      <c r="E380" s="421"/>
      <c r="F380" s="421"/>
      <c r="G380" s="421"/>
      <c r="H380" s="422"/>
      <c r="I380" s="173">
        <f>I381</f>
        <v>100860.62</v>
      </c>
      <c r="J380" s="173">
        <f>J381</f>
        <v>555924.77</v>
      </c>
      <c r="K380" s="9">
        <f>K381</f>
        <v>503018</v>
      </c>
      <c r="L380" s="9">
        <f>L381</f>
        <v>300000</v>
      </c>
      <c r="M380" s="9">
        <f t="shared" ref="M380" si="115">M381</f>
        <v>350000</v>
      </c>
    </row>
    <row r="381" spans="1:13" x14ac:dyDescent="0.2">
      <c r="A381" s="18"/>
      <c r="B381" s="18">
        <v>42</v>
      </c>
      <c r="C381" s="18"/>
      <c r="D381" s="394" t="s">
        <v>20</v>
      </c>
      <c r="E381" s="395"/>
      <c r="F381" s="395"/>
      <c r="G381" s="395"/>
      <c r="H381" s="396"/>
      <c r="I381" s="167">
        <v>100860.62</v>
      </c>
      <c r="J381" s="167">
        <v>555924.77</v>
      </c>
      <c r="K381" s="22">
        <v>503018</v>
      </c>
      <c r="L381" s="11">
        <v>300000</v>
      </c>
      <c r="M381" s="11">
        <v>350000</v>
      </c>
    </row>
    <row r="382" spans="1:13" x14ac:dyDescent="0.2">
      <c r="A382" s="17">
        <v>3</v>
      </c>
      <c r="B382" s="17"/>
      <c r="C382" s="17"/>
      <c r="D382" s="420" t="s">
        <v>4</v>
      </c>
      <c r="E382" s="421"/>
      <c r="F382" s="421"/>
      <c r="G382" s="421"/>
      <c r="H382" s="422"/>
      <c r="I382" s="173">
        <f>I383</f>
        <v>3377.6</v>
      </c>
      <c r="J382" s="173">
        <f>J383</f>
        <v>3981.68</v>
      </c>
      <c r="K382" s="32">
        <f>K383</f>
        <v>6503</v>
      </c>
      <c r="L382" s="9">
        <f>L383</f>
        <v>0</v>
      </c>
      <c r="M382" s="9">
        <f>M383</f>
        <v>0</v>
      </c>
    </row>
    <row r="383" spans="1:13" x14ac:dyDescent="0.2">
      <c r="A383" s="18"/>
      <c r="B383" s="18">
        <v>32</v>
      </c>
      <c r="C383" s="18"/>
      <c r="D383" s="414" t="s">
        <v>6</v>
      </c>
      <c r="E383" s="415"/>
      <c r="F383" s="415"/>
      <c r="G383" s="415"/>
      <c r="H383" s="416"/>
      <c r="I383" s="174">
        <v>3377.6</v>
      </c>
      <c r="J383" s="174">
        <v>3981.68</v>
      </c>
      <c r="K383" s="22">
        <v>6503</v>
      </c>
      <c r="L383" s="11"/>
      <c r="M383" s="11"/>
    </row>
    <row r="384" spans="1:13" ht="16.5" customHeight="1" x14ac:dyDescent="0.2">
      <c r="A384" s="479" t="s">
        <v>311</v>
      </c>
      <c r="B384" s="480"/>
      <c r="C384" s="480"/>
      <c r="D384" s="480"/>
      <c r="E384" s="480"/>
      <c r="F384" s="480"/>
      <c r="G384" s="480"/>
      <c r="H384" s="481"/>
      <c r="I384" s="187">
        <f t="shared" ref="I384:J384" si="116">I389+I391</f>
        <v>14125.02</v>
      </c>
      <c r="J384" s="187">
        <f t="shared" si="116"/>
        <v>0</v>
      </c>
      <c r="K384" s="23">
        <f>K389+K391</f>
        <v>0</v>
      </c>
      <c r="L384" s="23">
        <f t="shared" ref="L384:M384" si="117">L389+L391</f>
        <v>0</v>
      </c>
      <c r="M384" s="23">
        <f t="shared" si="117"/>
        <v>0</v>
      </c>
    </row>
    <row r="385" spans="1:13" s="90" customFormat="1" ht="15" customHeight="1" x14ac:dyDescent="0.2">
      <c r="A385" s="385" t="s">
        <v>167</v>
      </c>
      <c r="B385" s="386"/>
      <c r="C385" s="386"/>
      <c r="D385" s="386"/>
      <c r="E385" s="386"/>
      <c r="F385" s="386"/>
      <c r="G385" s="386"/>
      <c r="H385" s="387"/>
      <c r="I385" s="165"/>
      <c r="J385" s="165"/>
      <c r="K385" s="94"/>
      <c r="L385" s="94"/>
      <c r="M385" s="94"/>
    </row>
    <row r="386" spans="1:13" x14ac:dyDescent="0.2">
      <c r="A386" s="388" t="s">
        <v>59</v>
      </c>
      <c r="B386" s="389"/>
      <c r="C386" s="389"/>
      <c r="D386" s="389"/>
      <c r="E386" s="389"/>
      <c r="F386" s="389"/>
      <c r="G386" s="389"/>
      <c r="H386" s="390"/>
      <c r="I386" s="223">
        <f>I384</f>
        <v>14125.02</v>
      </c>
      <c r="J386" s="223"/>
      <c r="K386" s="224"/>
      <c r="L386" s="224"/>
      <c r="M386" s="224"/>
    </row>
    <row r="387" spans="1:13" x14ac:dyDescent="0.2">
      <c r="A387" s="388" t="s">
        <v>91</v>
      </c>
      <c r="B387" s="389"/>
      <c r="C387" s="389"/>
      <c r="D387" s="389"/>
      <c r="E387" s="389"/>
      <c r="F387" s="389"/>
      <c r="G387" s="389"/>
      <c r="H387" s="390"/>
      <c r="I387" s="223"/>
      <c r="J387" s="223"/>
      <c r="K387" s="224"/>
      <c r="L387" s="224"/>
      <c r="M387" s="224"/>
    </row>
    <row r="388" spans="1:13" x14ac:dyDescent="0.2">
      <c r="A388" s="388" t="s">
        <v>78</v>
      </c>
      <c r="B388" s="389"/>
      <c r="C388" s="389"/>
      <c r="D388" s="389"/>
      <c r="E388" s="389"/>
      <c r="F388" s="389"/>
      <c r="G388" s="389"/>
      <c r="H388" s="390"/>
      <c r="I388" s="223"/>
      <c r="J388" s="223"/>
      <c r="K388" s="224"/>
      <c r="L388" s="224"/>
      <c r="M388" s="224"/>
    </row>
    <row r="389" spans="1:13" ht="16.5" customHeight="1" x14ac:dyDescent="0.2">
      <c r="A389" s="17">
        <v>4</v>
      </c>
      <c r="B389" s="17"/>
      <c r="C389" s="17"/>
      <c r="D389" s="420" t="s">
        <v>19</v>
      </c>
      <c r="E389" s="421"/>
      <c r="F389" s="421"/>
      <c r="G389" s="421"/>
      <c r="H389" s="422"/>
      <c r="I389" s="173">
        <f>I390</f>
        <v>13604.08</v>
      </c>
      <c r="J389" s="173"/>
      <c r="K389" s="9">
        <f>K390</f>
        <v>0</v>
      </c>
      <c r="L389" s="9">
        <f>L390</f>
        <v>0</v>
      </c>
      <c r="M389" s="9">
        <f t="shared" ref="M389" si="118">M390</f>
        <v>0</v>
      </c>
    </row>
    <row r="390" spans="1:13" x14ac:dyDescent="0.2">
      <c r="A390" s="18"/>
      <c r="B390" s="18">
        <v>42</v>
      </c>
      <c r="C390" s="18"/>
      <c r="D390" s="394" t="s">
        <v>20</v>
      </c>
      <c r="E390" s="395"/>
      <c r="F390" s="395"/>
      <c r="G390" s="395"/>
      <c r="H390" s="396"/>
      <c r="I390" s="167">
        <v>13604.08</v>
      </c>
      <c r="J390" s="167"/>
      <c r="K390" s="22"/>
      <c r="L390" s="11"/>
      <c r="M390" s="11"/>
    </row>
    <row r="391" spans="1:13" x14ac:dyDescent="0.2">
      <c r="A391" s="17">
        <v>3</v>
      </c>
      <c r="B391" s="17"/>
      <c r="C391" s="17"/>
      <c r="D391" s="420" t="s">
        <v>4</v>
      </c>
      <c r="E391" s="421"/>
      <c r="F391" s="421"/>
      <c r="G391" s="421"/>
      <c r="H391" s="422"/>
      <c r="I391" s="173">
        <f>I392</f>
        <v>520.94000000000005</v>
      </c>
      <c r="J391" s="173"/>
      <c r="K391" s="32">
        <f>K392</f>
        <v>0</v>
      </c>
      <c r="L391" s="9">
        <f>L392</f>
        <v>0</v>
      </c>
      <c r="M391" s="9">
        <f>M392</f>
        <v>0</v>
      </c>
    </row>
    <row r="392" spans="1:13" x14ac:dyDescent="0.2">
      <c r="A392" s="18"/>
      <c r="B392" s="18">
        <v>32</v>
      </c>
      <c r="C392" s="18"/>
      <c r="D392" s="414" t="s">
        <v>6</v>
      </c>
      <c r="E392" s="415"/>
      <c r="F392" s="415"/>
      <c r="G392" s="415"/>
      <c r="H392" s="416"/>
      <c r="I392" s="174">
        <v>520.94000000000005</v>
      </c>
      <c r="J392" s="174"/>
      <c r="K392" s="22"/>
      <c r="L392" s="11"/>
      <c r="M392" s="11"/>
    </row>
    <row r="393" spans="1:13" x14ac:dyDescent="0.2">
      <c r="A393" s="479" t="s">
        <v>273</v>
      </c>
      <c r="B393" s="480"/>
      <c r="C393" s="480"/>
      <c r="D393" s="480"/>
      <c r="E393" s="480"/>
      <c r="F393" s="480"/>
      <c r="G393" s="480"/>
      <c r="H393" s="481"/>
      <c r="I393" s="187">
        <f t="shared" ref="I393:J393" si="119">I397+I399</f>
        <v>0</v>
      </c>
      <c r="J393" s="187">
        <f t="shared" si="119"/>
        <v>31588.03</v>
      </c>
      <c r="K393" s="23">
        <f>K397+K399</f>
        <v>163248</v>
      </c>
      <c r="L393" s="23">
        <f>L397+L399</f>
        <v>51000</v>
      </c>
      <c r="M393" s="23">
        <f>M397+M399</f>
        <v>2000</v>
      </c>
    </row>
    <row r="394" spans="1:13" s="90" customFormat="1" ht="15" customHeight="1" x14ac:dyDescent="0.2">
      <c r="A394" s="385" t="s">
        <v>171</v>
      </c>
      <c r="B394" s="386"/>
      <c r="C394" s="386"/>
      <c r="D394" s="386"/>
      <c r="E394" s="386"/>
      <c r="F394" s="386"/>
      <c r="G394" s="386"/>
      <c r="H394" s="387"/>
      <c r="I394" s="165"/>
      <c r="J394" s="165"/>
      <c r="K394" s="94"/>
      <c r="L394" s="94"/>
      <c r="M394" s="94"/>
    </row>
    <row r="395" spans="1:13" x14ac:dyDescent="0.2">
      <c r="A395" s="388" t="s">
        <v>13</v>
      </c>
      <c r="B395" s="389"/>
      <c r="C395" s="389"/>
      <c r="D395" s="389"/>
      <c r="E395" s="389"/>
      <c r="F395" s="389"/>
      <c r="G395" s="389"/>
      <c r="H395" s="390"/>
      <c r="I395" s="223"/>
      <c r="J395" s="223">
        <v>2389.0100000000002</v>
      </c>
      <c r="K395" s="224">
        <v>58213</v>
      </c>
      <c r="L395" s="224">
        <v>51000</v>
      </c>
      <c r="M395" s="224">
        <v>2000</v>
      </c>
    </row>
    <row r="396" spans="1:13" x14ac:dyDescent="0.2">
      <c r="A396" s="388" t="s">
        <v>78</v>
      </c>
      <c r="B396" s="389"/>
      <c r="C396" s="389"/>
      <c r="D396" s="389"/>
      <c r="E396" s="389"/>
      <c r="F396" s="389"/>
      <c r="G396" s="389"/>
      <c r="H396" s="390"/>
      <c r="I396" s="223"/>
      <c r="J396" s="223">
        <f>J393-J395</f>
        <v>29199.019999999997</v>
      </c>
      <c r="K396" s="224">
        <f>K393-K395</f>
        <v>105035</v>
      </c>
      <c r="L396" s="228"/>
      <c r="M396" s="224"/>
    </row>
    <row r="397" spans="1:13" x14ac:dyDescent="0.2">
      <c r="A397" s="17">
        <v>3</v>
      </c>
      <c r="B397" s="17"/>
      <c r="C397" s="17"/>
      <c r="D397" s="391" t="s">
        <v>4</v>
      </c>
      <c r="E397" s="392"/>
      <c r="F397" s="392"/>
      <c r="G397" s="392"/>
      <c r="H397" s="393"/>
      <c r="I397" s="166"/>
      <c r="J397" s="166">
        <f>J398</f>
        <v>2389.0100000000002</v>
      </c>
      <c r="K397" s="9">
        <f>K398</f>
        <v>3981</v>
      </c>
      <c r="L397" s="9">
        <f t="shared" ref="L397" si="120">L398</f>
        <v>1000</v>
      </c>
      <c r="M397" s="9">
        <f>M398</f>
        <v>2000</v>
      </c>
    </row>
    <row r="398" spans="1:13" x14ac:dyDescent="0.2">
      <c r="A398" s="18"/>
      <c r="B398" s="18">
        <v>32</v>
      </c>
      <c r="C398" s="18"/>
      <c r="D398" s="394" t="s">
        <v>6</v>
      </c>
      <c r="E398" s="395"/>
      <c r="F398" s="395"/>
      <c r="G398" s="395"/>
      <c r="H398" s="396"/>
      <c r="I398" s="167"/>
      <c r="J398" s="167">
        <v>2389.0100000000002</v>
      </c>
      <c r="K398" s="11">
        <v>3981</v>
      </c>
      <c r="L398" s="11">
        <v>1000</v>
      </c>
      <c r="M398" s="11">
        <v>2000</v>
      </c>
    </row>
    <row r="399" spans="1:13" x14ac:dyDescent="0.2">
      <c r="A399" s="17">
        <v>4</v>
      </c>
      <c r="B399" s="17"/>
      <c r="C399" s="17"/>
      <c r="D399" s="391" t="s">
        <v>54</v>
      </c>
      <c r="E399" s="392"/>
      <c r="F399" s="392"/>
      <c r="G399" s="392"/>
      <c r="H399" s="393"/>
      <c r="I399" s="166"/>
      <c r="J399" s="166">
        <f>J400</f>
        <v>29199.02</v>
      </c>
      <c r="K399" s="9">
        <f>K400</f>
        <v>159267</v>
      </c>
      <c r="L399" s="9">
        <f t="shared" ref="L399" si="121">L400</f>
        <v>50000</v>
      </c>
      <c r="M399" s="9">
        <f>M400</f>
        <v>0</v>
      </c>
    </row>
    <row r="400" spans="1:13" ht="16.5" customHeight="1" x14ac:dyDescent="0.2">
      <c r="A400" s="18"/>
      <c r="B400" s="18">
        <v>42</v>
      </c>
      <c r="C400" s="18"/>
      <c r="D400" s="414" t="s">
        <v>20</v>
      </c>
      <c r="E400" s="415"/>
      <c r="F400" s="415"/>
      <c r="G400" s="415"/>
      <c r="H400" s="416"/>
      <c r="I400" s="174"/>
      <c r="J400" s="174">
        <v>29199.02</v>
      </c>
      <c r="K400" s="11">
        <v>159267</v>
      </c>
      <c r="L400" s="11">
        <v>50000</v>
      </c>
      <c r="M400" s="11"/>
    </row>
    <row r="401" spans="1:13" ht="15" customHeight="1" x14ac:dyDescent="0.2">
      <c r="A401" s="426" t="s">
        <v>296</v>
      </c>
      <c r="B401" s="427"/>
      <c r="C401" s="427"/>
      <c r="D401" s="427"/>
      <c r="E401" s="427"/>
      <c r="F401" s="427"/>
      <c r="G401" s="427"/>
      <c r="H401" s="428"/>
      <c r="I401" s="176">
        <f t="shared" ref="I401:J401" si="122">I405+I407</f>
        <v>1990.84</v>
      </c>
      <c r="J401" s="176">
        <f t="shared" si="122"/>
        <v>24553.72</v>
      </c>
      <c r="K401" s="23">
        <f>K405+K407</f>
        <v>29200</v>
      </c>
      <c r="L401" s="23">
        <f>L405</f>
        <v>1000</v>
      </c>
      <c r="M401" s="23">
        <f>M405+M407</f>
        <v>1000</v>
      </c>
    </row>
    <row r="402" spans="1:13" s="90" customFormat="1" ht="15" customHeight="1" x14ac:dyDescent="0.2">
      <c r="A402" s="385" t="s">
        <v>171</v>
      </c>
      <c r="B402" s="386"/>
      <c r="C402" s="386"/>
      <c r="D402" s="386"/>
      <c r="E402" s="386"/>
      <c r="F402" s="386"/>
      <c r="G402" s="386"/>
      <c r="H402" s="387"/>
      <c r="I402" s="165"/>
      <c r="J402" s="165"/>
      <c r="K402" s="94"/>
      <c r="L402" s="94"/>
      <c r="M402" s="94"/>
    </row>
    <row r="403" spans="1:13" x14ac:dyDescent="0.2">
      <c r="A403" s="388" t="s">
        <v>13</v>
      </c>
      <c r="B403" s="389"/>
      <c r="C403" s="389"/>
      <c r="D403" s="389"/>
      <c r="E403" s="389"/>
      <c r="F403" s="389"/>
      <c r="G403" s="389"/>
      <c r="H403" s="390"/>
      <c r="I403" s="223">
        <f>I401</f>
        <v>1990.84</v>
      </c>
      <c r="J403" s="223">
        <v>1327.23</v>
      </c>
      <c r="K403" s="224">
        <v>7964</v>
      </c>
      <c r="L403" s="224">
        <v>1000</v>
      </c>
      <c r="M403" s="224">
        <v>1000</v>
      </c>
    </row>
    <row r="404" spans="1:13" x14ac:dyDescent="0.2">
      <c r="A404" s="388" t="s">
        <v>78</v>
      </c>
      <c r="B404" s="389"/>
      <c r="C404" s="389"/>
      <c r="D404" s="389"/>
      <c r="E404" s="389"/>
      <c r="F404" s="389"/>
      <c r="G404" s="389"/>
      <c r="H404" s="390"/>
      <c r="I404" s="223"/>
      <c r="J404" s="223">
        <f>J401-J403</f>
        <v>23226.49</v>
      </c>
      <c r="K404" s="224">
        <f>K401-K403</f>
        <v>21236</v>
      </c>
      <c r="L404" s="224"/>
      <c r="M404" s="224"/>
    </row>
    <row r="405" spans="1:13" x14ac:dyDescent="0.2">
      <c r="A405" s="17">
        <v>3</v>
      </c>
      <c r="B405" s="17"/>
      <c r="C405" s="17"/>
      <c r="D405" s="391" t="s">
        <v>4</v>
      </c>
      <c r="E405" s="392"/>
      <c r="F405" s="392"/>
      <c r="G405" s="392"/>
      <c r="H405" s="393"/>
      <c r="I405" s="166"/>
      <c r="J405" s="166">
        <f>J406</f>
        <v>1327.23</v>
      </c>
      <c r="K405" s="9">
        <f>K406</f>
        <v>2655</v>
      </c>
      <c r="L405" s="9">
        <f t="shared" ref="L405" si="123">L406</f>
        <v>1000</v>
      </c>
      <c r="M405" s="9">
        <f>M406</f>
        <v>1000</v>
      </c>
    </row>
    <row r="406" spans="1:13" x14ac:dyDescent="0.2">
      <c r="A406" s="18"/>
      <c r="B406" s="18">
        <v>32</v>
      </c>
      <c r="C406" s="18"/>
      <c r="D406" s="394" t="s">
        <v>6</v>
      </c>
      <c r="E406" s="395"/>
      <c r="F406" s="395"/>
      <c r="G406" s="395"/>
      <c r="H406" s="396"/>
      <c r="I406" s="167"/>
      <c r="J406" s="167">
        <v>1327.23</v>
      </c>
      <c r="K406" s="11">
        <v>2655</v>
      </c>
      <c r="L406" s="11">
        <v>1000</v>
      </c>
      <c r="M406" s="11">
        <v>1000</v>
      </c>
    </row>
    <row r="407" spans="1:13" x14ac:dyDescent="0.2">
      <c r="A407" s="17">
        <v>4</v>
      </c>
      <c r="B407" s="17"/>
      <c r="C407" s="17"/>
      <c r="D407" s="391" t="s">
        <v>54</v>
      </c>
      <c r="E407" s="392"/>
      <c r="F407" s="392"/>
      <c r="G407" s="392"/>
      <c r="H407" s="393"/>
      <c r="I407" s="166">
        <f>I408</f>
        <v>1990.84</v>
      </c>
      <c r="J407" s="166">
        <f>J408</f>
        <v>23226.49</v>
      </c>
      <c r="K407" s="9">
        <f>K408</f>
        <v>26545</v>
      </c>
      <c r="L407" s="9">
        <f t="shared" ref="L407" si="124">L408</f>
        <v>0</v>
      </c>
      <c r="M407" s="9">
        <f>M408</f>
        <v>0</v>
      </c>
    </row>
    <row r="408" spans="1:13" ht="15" customHeight="1" x14ac:dyDescent="0.2">
      <c r="A408" s="18"/>
      <c r="B408" s="18">
        <v>42</v>
      </c>
      <c r="C408" s="18"/>
      <c r="D408" s="394" t="s">
        <v>20</v>
      </c>
      <c r="E408" s="395"/>
      <c r="F408" s="395"/>
      <c r="G408" s="395"/>
      <c r="H408" s="396"/>
      <c r="I408" s="167">
        <v>1990.84</v>
      </c>
      <c r="J408" s="167">
        <v>23226.49</v>
      </c>
      <c r="K408" s="11">
        <v>26545</v>
      </c>
      <c r="L408" s="11"/>
      <c r="M408" s="11"/>
    </row>
    <row r="409" spans="1:13" ht="27" customHeight="1" x14ac:dyDescent="0.2">
      <c r="A409" s="400" t="s">
        <v>89</v>
      </c>
      <c r="B409" s="401"/>
      <c r="C409" s="401"/>
      <c r="D409" s="401"/>
      <c r="E409" s="401"/>
      <c r="F409" s="401"/>
      <c r="G409" s="401"/>
      <c r="H409" s="402"/>
      <c r="I409" s="202">
        <f t="shared" ref="I409:J409" si="125">I410+I427+I434</f>
        <v>26632.890000000003</v>
      </c>
      <c r="J409" s="202">
        <f t="shared" si="125"/>
        <v>48045.66</v>
      </c>
      <c r="K409" s="68">
        <f>K410+K427+K434</f>
        <v>45129</v>
      </c>
      <c r="L409" s="68">
        <f>L410+L427+L434</f>
        <v>42000</v>
      </c>
      <c r="M409" s="68">
        <f>M410+M427+M434</f>
        <v>44000</v>
      </c>
    </row>
    <row r="410" spans="1:13" ht="22.5" customHeight="1" x14ac:dyDescent="0.2">
      <c r="A410" s="447" t="s">
        <v>148</v>
      </c>
      <c r="B410" s="448"/>
      <c r="C410" s="448"/>
      <c r="D410" s="448"/>
      <c r="E410" s="448"/>
      <c r="F410" s="448"/>
      <c r="G410" s="448"/>
      <c r="H410" s="449"/>
      <c r="I410" s="171">
        <f t="shared" ref="I410" si="126">I411+I416+I421</f>
        <v>4123.1000000000004</v>
      </c>
      <c r="J410" s="171">
        <f>J411+J416+J421</f>
        <v>9157.880000000001</v>
      </c>
      <c r="K410" s="71">
        <f>K411+K416+K421</f>
        <v>8894</v>
      </c>
      <c r="L410" s="71">
        <f t="shared" ref="L410:M410" si="127">L411+L416+L421</f>
        <v>10000</v>
      </c>
      <c r="M410" s="71">
        <f t="shared" si="127"/>
        <v>12000</v>
      </c>
    </row>
    <row r="411" spans="1:13" ht="15" customHeight="1" x14ac:dyDescent="0.2">
      <c r="A411" s="485" t="s">
        <v>274</v>
      </c>
      <c r="B411" s="486"/>
      <c r="C411" s="486"/>
      <c r="D411" s="486"/>
      <c r="E411" s="486"/>
      <c r="F411" s="486"/>
      <c r="G411" s="486"/>
      <c r="H411" s="487"/>
      <c r="I411" s="189">
        <f>I414</f>
        <v>1203.2</v>
      </c>
      <c r="J411" s="189">
        <f>J414</f>
        <v>1990.84</v>
      </c>
      <c r="K411" s="23">
        <f>K414</f>
        <v>2655</v>
      </c>
      <c r="L411" s="23">
        <f t="shared" ref="L411:M411" si="128">L414</f>
        <v>3000</v>
      </c>
      <c r="M411" s="23">
        <f t="shared" si="128"/>
        <v>5000</v>
      </c>
    </row>
    <row r="412" spans="1:13" s="90" customFormat="1" ht="15" customHeight="1" x14ac:dyDescent="0.2">
      <c r="A412" s="385" t="s">
        <v>170</v>
      </c>
      <c r="B412" s="386"/>
      <c r="C412" s="386"/>
      <c r="D412" s="386"/>
      <c r="E412" s="386"/>
      <c r="F412" s="386"/>
      <c r="G412" s="386"/>
      <c r="H412" s="387"/>
      <c r="I412" s="165"/>
      <c r="J412" s="165"/>
      <c r="K412" s="94"/>
      <c r="L412" s="94"/>
      <c r="M412" s="94"/>
    </row>
    <row r="413" spans="1:13" x14ac:dyDescent="0.2">
      <c r="A413" s="388" t="s">
        <v>13</v>
      </c>
      <c r="B413" s="389"/>
      <c r="C413" s="389"/>
      <c r="D413" s="389"/>
      <c r="E413" s="389"/>
      <c r="F413" s="389"/>
      <c r="G413" s="389"/>
      <c r="H413" s="390"/>
      <c r="I413" s="223">
        <f>I411</f>
        <v>1203.2</v>
      </c>
      <c r="J413" s="223">
        <f>J411</f>
        <v>1990.84</v>
      </c>
      <c r="K413" s="224">
        <f>K411</f>
        <v>2655</v>
      </c>
      <c r="L413" s="228">
        <v>3000</v>
      </c>
      <c r="M413" s="224">
        <v>5000</v>
      </c>
    </row>
    <row r="414" spans="1:13" x14ac:dyDescent="0.2">
      <c r="A414" s="199">
        <v>3</v>
      </c>
      <c r="B414" s="199"/>
      <c r="C414" s="199"/>
      <c r="D414" s="391" t="s">
        <v>4</v>
      </c>
      <c r="E414" s="392"/>
      <c r="F414" s="392"/>
      <c r="G414" s="392"/>
      <c r="H414" s="393"/>
      <c r="I414" s="166">
        <f>I415</f>
        <v>1203.2</v>
      </c>
      <c r="J414" s="166">
        <f>J415</f>
        <v>1990.84</v>
      </c>
      <c r="K414" s="9">
        <f>K415</f>
        <v>2655</v>
      </c>
      <c r="L414" s="24">
        <f>L415</f>
        <v>3000</v>
      </c>
      <c r="M414" s="24">
        <f>M415</f>
        <v>5000</v>
      </c>
    </row>
    <row r="415" spans="1:13" x14ac:dyDescent="0.2">
      <c r="A415" s="198"/>
      <c r="B415" s="198">
        <v>32</v>
      </c>
      <c r="C415" s="198"/>
      <c r="D415" s="394" t="s">
        <v>6</v>
      </c>
      <c r="E415" s="395"/>
      <c r="F415" s="395"/>
      <c r="G415" s="395"/>
      <c r="H415" s="396"/>
      <c r="I415" s="167">
        <v>1203.2</v>
      </c>
      <c r="J415" s="167">
        <v>1990.84</v>
      </c>
      <c r="K415" s="11">
        <v>2655</v>
      </c>
      <c r="L415" s="57">
        <v>3000</v>
      </c>
      <c r="M415" s="57">
        <v>5000</v>
      </c>
    </row>
    <row r="416" spans="1:13" ht="15" customHeight="1" x14ac:dyDescent="0.2">
      <c r="A416" s="382" t="s">
        <v>275</v>
      </c>
      <c r="B416" s="383"/>
      <c r="C416" s="383"/>
      <c r="D416" s="383"/>
      <c r="E416" s="383"/>
      <c r="F416" s="383"/>
      <c r="G416" s="383"/>
      <c r="H416" s="384"/>
      <c r="I416" s="168">
        <f t="shared" ref="I416:J416" si="129">I419</f>
        <v>1990.84</v>
      </c>
      <c r="J416" s="168">
        <f t="shared" si="129"/>
        <v>5441.64</v>
      </c>
      <c r="K416" s="16">
        <f>K419</f>
        <v>5309</v>
      </c>
      <c r="L416" s="16">
        <f>L419</f>
        <v>6000</v>
      </c>
      <c r="M416" s="16">
        <f>M419</f>
        <v>6000</v>
      </c>
    </row>
    <row r="417" spans="1:13" s="90" customFormat="1" ht="15" customHeight="1" x14ac:dyDescent="0.2">
      <c r="A417" s="385" t="s">
        <v>170</v>
      </c>
      <c r="B417" s="386"/>
      <c r="C417" s="386"/>
      <c r="D417" s="386"/>
      <c r="E417" s="386"/>
      <c r="F417" s="386"/>
      <c r="G417" s="386"/>
      <c r="H417" s="387"/>
      <c r="I417" s="165"/>
      <c r="J417" s="165"/>
      <c r="K417" s="94"/>
      <c r="L417" s="94"/>
      <c r="M417" s="94"/>
    </row>
    <row r="418" spans="1:13" x14ac:dyDescent="0.2">
      <c r="A418" s="388" t="s">
        <v>13</v>
      </c>
      <c r="B418" s="389"/>
      <c r="C418" s="389"/>
      <c r="D418" s="389"/>
      <c r="E418" s="389"/>
      <c r="F418" s="389"/>
      <c r="G418" s="389"/>
      <c r="H418" s="390"/>
      <c r="I418" s="223">
        <f>I416</f>
        <v>1990.84</v>
      </c>
      <c r="J418" s="223">
        <f>J416</f>
        <v>5441.64</v>
      </c>
      <c r="K418" s="224">
        <f>K416</f>
        <v>5309</v>
      </c>
      <c r="L418" s="224">
        <v>6000</v>
      </c>
      <c r="M418" s="224">
        <v>6000</v>
      </c>
    </row>
    <row r="419" spans="1:13" x14ac:dyDescent="0.2">
      <c r="A419" s="17">
        <v>3</v>
      </c>
      <c r="B419" s="17"/>
      <c r="C419" s="17"/>
      <c r="D419" s="391" t="s">
        <v>4</v>
      </c>
      <c r="E419" s="392"/>
      <c r="F419" s="392"/>
      <c r="G419" s="392"/>
      <c r="H419" s="393"/>
      <c r="I419" s="166">
        <f>I420</f>
        <v>1990.84</v>
      </c>
      <c r="J419" s="166">
        <f>J420</f>
        <v>5441.64</v>
      </c>
      <c r="K419" s="9">
        <f>K420</f>
        <v>5309</v>
      </c>
      <c r="L419" s="9">
        <f t="shared" ref="L419:M419" si="130">L420</f>
        <v>6000</v>
      </c>
      <c r="M419" s="9">
        <f t="shared" si="130"/>
        <v>6000</v>
      </c>
    </row>
    <row r="420" spans="1:13" x14ac:dyDescent="0.2">
      <c r="A420" s="18"/>
      <c r="B420" s="18">
        <v>38</v>
      </c>
      <c r="C420" s="18"/>
      <c r="D420" s="394" t="s">
        <v>7</v>
      </c>
      <c r="E420" s="395"/>
      <c r="F420" s="395"/>
      <c r="G420" s="395"/>
      <c r="H420" s="396"/>
      <c r="I420" s="167">
        <v>1990.84</v>
      </c>
      <c r="J420" s="167">
        <v>5441.64</v>
      </c>
      <c r="K420" s="11">
        <v>5309</v>
      </c>
      <c r="L420" s="11">
        <v>6000</v>
      </c>
      <c r="M420" s="11">
        <v>6000</v>
      </c>
    </row>
    <row r="421" spans="1:13" x14ac:dyDescent="0.2">
      <c r="A421" s="479" t="s">
        <v>276</v>
      </c>
      <c r="B421" s="480"/>
      <c r="C421" s="480"/>
      <c r="D421" s="480"/>
      <c r="E421" s="480"/>
      <c r="F421" s="480"/>
      <c r="G421" s="480"/>
      <c r="H421" s="481"/>
      <c r="I421" s="187">
        <f t="shared" ref="I421:J421" si="131">I424</f>
        <v>929.06</v>
      </c>
      <c r="J421" s="187">
        <f t="shared" si="131"/>
        <v>1725.4</v>
      </c>
      <c r="K421" s="23">
        <f>K424</f>
        <v>930</v>
      </c>
      <c r="L421" s="23">
        <f>L424</f>
        <v>1000</v>
      </c>
      <c r="M421" s="23">
        <f>M424</f>
        <v>1000</v>
      </c>
    </row>
    <row r="422" spans="1:13" s="90" customFormat="1" ht="15" customHeight="1" x14ac:dyDescent="0.2">
      <c r="A422" s="385" t="s">
        <v>170</v>
      </c>
      <c r="B422" s="386"/>
      <c r="C422" s="386"/>
      <c r="D422" s="386"/>
      <c r="E422" s="386"/>
      <c r="F422" s="386"/>
      <c r="G422" s="386"/>
      <c r="H422" s="387"/>
      <c r="I422" s="165"/>
      <c r="J422" s="165"/>
      <c r="K422" s="94"/>
      <c r="L422" s="94"/>
      <c r="M422" s="94"/>
    </row>
    <row r="423" spans="1:13" x14ac:dyDescent="0.2">
      <c r="A423" s="388" t="s">
        <v>13</v>
      </c>
      <c r="B423" s="389"/>
      <c r="C423" s="389"/>
      <c r="D423" s="389"/>
      <c r="E423" s="389"/>
      <c r="F423" s="389"/>
      <c r="G423" s="389"/>
      <c r="H423" s="390"/>
      <c r="I423" s="223">
        <f>I421</f>
        <v>929.06</v>
      </c>
      <c r="J423" s="223">
        <f>J421</f>
        <v>1725.4</v>
      </c>
      <c r="K423" s="224">
        <f>K421</f>
        <v>930</v>
      </c>
      <c r="L423" s="224">
        <v>1000</v>
      </c>
      <c r="M423" s="224">
        <v>1000</v>
      </c>
    </row>
    <row r="424" spans="1:13" x14ac:dyDescent="0.2">
      <c r="A424" s="17">
        <v>3</v>
      </c>
      <c r="B424" s="17"/>
      <c r="C424" s="17"/>
      <c r="D424" s="391" t="s">
        <v>4</v>
      </c>
      <c r="E424" s="392"/>
      <c r="F424" s="392"/>
      <c r="G424" s="392"/>
      <c r="H424" s="393"/>
      <c r="I424" s="166">
        <f>I425</f>
        <v>929.06</v>
      </c>
      <c r="J424" s="166">
        <f>J425+J426</f>
        <v>1725.4</v>
      </c>
      <c r="K424" s="9">
        <f>K425+K426</f>
        <v>930</v>
      </c>
      <c r="L424" s="9">
        <f>L425+L426</f>
        <v>1000</v>
      </c>
      <c r="M424" s="9">
        <f>M425+M426</f>
        <v>1000</v>
      </c>
    </row>
    <row r="425" spans="1:13" x14ac:dyDescent="0.2">
      <c r="A425" s="18"/>
      <c r="B425" s="18">
        <v>32</v>
      </c>
      <c r="C425" s="18"/>
      <c r="D425" s="394" t="s">
        <v>6</v>
      </c>
      <c r="E425" s="395"/>
      <c r="F425" s="395"/>
      <c r="G425" s="395"/>
      <c r="H425" s="396"/>
      <c r="I425" s="167">
        <v>929.06</v>
      </c>
      <c r="J425" s="167">
        <v>929.06</v>
      </c>
      <c r="K425" s="11">
        <v>930</v>
      </c>
      <c r="L425" s="11">
        <v>1000</v>
      </c>
      <c r="M425" s="11">
        <v>1000</v>
      </c>
    </row>
    <row r="426" spans="1:13" x14ac:dyDescent="0.2">
      <c r="A426" s="18"/>
      <c r="B426" s="18">
        <v>36</v>
      </c>
      <c r="C426" s="18"/>
      <c r="D426" s="394" t="s">
        <v>107</v>
      </c>
      <c r="E426" s="395"/>
      <c r="F426" s="395"/>
      <c r="G426" s="395"/>
      <c r="H426" s="396"/>
      <c r="I426" s="167"/>
      <c r="J426" s="167">
        <v>796.34</v>
      </c>
      <c r="K426" s="11"/>
      <c r="L426" s="11"/>
      <c r="M426" s="11">
        <f t="shared" ref="M426" si="132">K426+L426</f>
        <v>0</v>
      </c>
    </row>
    <row r="427" spans="1:13" ht="21" customHeight="1" x14ac:dyDescent="0.2">
      <c r="A427" s="447" t="s">
        <v>149</v>
      </c>
      <c r="B427" s="448"/>
      <c r="C427" s="448"/>
      <c r="D427" s="448"/>
      <c r="E427" s="448"/>
      <c r="F427" s="448"/>
      <c r="G427" s="448"/>
      <c r="H427" s="449"/>
      <c r="I427" s="171">
        <f t="shared" ref="I427:J427" si="133">I428</f>
        <v>14944.59</v>
      </c>
      <c r="J427" s="171">
        <f t="shared" si="133"/>
        <v>33180.699999999997</v>
      </c>
      <c r="K427" s="71">
        <f>K428</f>
        <v>34509</v>
      </c>
      <c r="L427" s="71">
        <f t="shared" ref="L427:M427" si="134">L428</f>
        <v>30000</v>
      </c>
      <c r="M427" s="71">
        <f t="shared" si="134"/>
        <v>30000</v>
      </c>
    </row>
    <row r="428" spans="1:13" ht="15" customHeight="1" x14ac:dyDescent="0.2">
      <c r="A428" s="382" t="s">
        <v>277</v>
      </c>
      <c r="B428" s="383"/>
      <c r="C428" s="383"/>
      <c r="D428" s="383"/>
      <c r="E428" s="383"/>
      <c r="F428" s="383"/>
      <c r="G428" s="383"/>
      <c r="H428" s="384"/>
      <c r="I428" s="168">
        <f t="shared" ref="I428:J428" si="135">I432</f>
        <v>14944.59</v>
      </c>
      <c r="J428" s="168">
        <f t="shared" si="135"/>
        <v>33180.699999999997</v>
      </c>
      <c r="K428" s="16">
        <f>K432</f>
        <v>34509</v>
      </c>
      <c r="L428" s="16">
        <f>L432</f>
        <v>30000</v>
      </c>
      <c r="M428" s="16">
        <f>M432</f>
        <v>30000</v>
      </c>
    </row>
    <row r="429" spans="1:13" s="90" customFormat="1" ht="15" customHeight="1" x14ac:dyDescent="0.2">
      <c r="A429" s="385" t="s">
        <v>171</v>
      </c>
      <c r="B429" s="386"/>
      <c r="C429" s="386"/>
      <c r="D429" s="386"/>
      <c r="E429" s="386"/>
      <c r="F429" s="386"/>
      <c r="G429" s="386"/>
      <c r="H429" s="387"/>
      <c r="I429" s="165"/>
      <c r="J429" s="165"/>
      <c r="K429" s="94"/>
      <c r="L429" s="94"/>
      <c r="M429" s="94"/>
    </row>
    <row r="430" spans="1:13" ht="15" customHeight="1" x14ac:dyDescent="0.2">
      <c r="A430" s="423" t="s">
        <v>78</v>
      </c>
      <c r="B430" s="424"/>
      <c r="C430" s="424"/>
      <c r="D430" s="424"/>
      <c r="E430" s="424"/>
      <c r="F430" s="424"/>
      <c r="G430" s="424"/>
      <c r="H430" s="425"/>
      <c r="I430" s="229"/>
      <c r="J430" s="229">
        <v>12608.67</v>
      </c>
      <c r="K430" s="224"/>
      <c r="L430" s="224"/>
      <c r="M430" s="224"/>
    </row>
    <row r="431" spans="1:13" x14ac:dyDescent="0.2">
      <c r="A431" s="388" t="s">
        <v>13</v>
      </c>
      <c r="B431" s="389"/>
      <c r="C431" s="389"/>
      <c r="D431" s="389"/>
      <c r="E431" s="389"/>
      <c r="F431" s="389"/>
      <c r="G431" s="389"/>
      <c r="H431" s="390"/>
      <c r="I431" s="223">
        <f>I428</f>
        <v>14944.59</v>
      </c>
      <c r="J431" s="223">
        <f>J428-J430</f>
        <v>20572.03</v>
      </c>
      <c r="K431" s="224">
        <f>K428</f>
        <v>34509</v>
      </c>
      <c r="L431" s="224">
        <v>30000</v>
      </c>
      <c r="M431" s="224">
        <v>30000</v>
      </c>
    </row>
    <row r="432" spans="1:13" x14ac:dyDescent="0.2">
      <c r="A432" s="17">
        <v>3</v>
      </c>
      <c r="B432" s="17"/>
      <c r="C432" s="17"/>
      <c r="D432" s="391" t="s">
        <v>4</v>
      </c>
      <c r="E432" s="392"/>
      <c r="F432" s="392"/>
      <c r="G432" s="392"/>
      <c r="H432" s="393"/>
      <c r="I432" s="166">
        <f>I433</f>
        <v>14944.59</v>
      </c>
      <c r="J432" s="166">
        <f>J433</f>
        <v>33180.699999999997</v>
      </c>
      <c r="K432" s="9">
        <f>K433</f>
        <v>34509</v>
      </c>
      <c r="L432" s="9">
        <f>L433</f>
        <v>30000</v>
      </c>
      <c r="M432" s="9">
        <f t="shared" ref="M432" si="136">M433</f>
        <v>30000</v>
      </c>
    </row>
    <row r="433" spans="1:14" x14ac:dyDescent="0.2">
      <c r="A433" s="18"/>
      <c r="B433" s="18">
        <v>38</v>
      </c>
      <c r="C433" s="18"/>
      <c r="D433" s="394" t="s">
        <v>7</v>
      </c>
      <c r="E433" s="395"/>
      <c r="F433" s="395"/>
      <c r="G433" s="395"/>
      <c r="H433" s="396"/>
      <c r="I433" s="167">
        <v>14944.59</v>
      </c>
      <c r="J433" s="167">
        <v>33180.699999999997</v>
      </c>
      <c r="K433" s="11">
        <v>34509</v>
      </c>
      <c r="L433" s="11">
        <v>30000</v>
      </c>
      <c r="M433" s="11">
        <v>30000</v>
      </c>
    </row>
    <row r="434" spans="1:14" ht="18" customHeight="1" x14ac:dyDescent="0.2">
      <c r="A434" s="447" t="s">
        <v>150</v>
      </c>
      <c r="B434" s="448"/>
      <c r="C434" s="448"/>
      <c r="D434" s="448"/>
      <c r="E434" s="448"/>
      <c r="F434" s="448"/>
      <c r="G434" s="448"/>
      <c r="H434" s="449"/>
      <c r="I434" s="171">
        <f t="shared" ref="I434:J434" si="137">I435</f>
        <v>7565.2</v>
      </c>
      <c r="J434" s="171">
        <f t="shared" si="137"/>
        <v>5707.08</v>
      </c>
      <c r="K434" s="71">
        <f>K435</f>
        <v>1726</v>
      </c>
      <c r="L434" s="71">
        <f>L435</f>
        <v>2000</v>
      </c>
      <c r="M434" s="71">
        <f>M435</f>
        <v>2000</v>
      </c>
      <c r="N434" s="90"/>
    </row>
    <row r="435" spans="1:14" ht="15" customHeight="1" x14ac:dyDescent="0.2">
      <c r="A435" s="382" t="s">
        <v>278</v>
      </c>
      <c r="B435" s="383"/>
      <c r="C435" s="383"/>
      <c r="D435" s="383"/>
      <c r="E435" s="383"/>
      <c r="F435" s="383"/>
      <c r="G435" s="383"/>
      <c r="H435" s="384"/>
      <c r="I435" s="168">
        <f t="shared" ref="I435:J435" si="138">I439</f>
        <v>7565.2</v>
      </c>
      <c r="J435" s="168">
        <f t="shared" si="138"/>
        <v>5707.08</v>
      </c>
      <c r="K435" s="16">
        <f>K439</f>
        <v>1726</v>
      </c>
      <c r="L435" s="16">
        <f>L439</f>
        <v>2000</v>
      </c>
      <c r="M435" s="16">
        <f>M439</f>
        <v>2000</v>
      </c>
    </row>
    <row r="436" spans="1:14" s="90" customFormat="1" ht="17.25" customHeight="1" x14ac:dyDescent="0.2">
      <c r="A436" s="385" t="s">
        <v>172</v>
      </c>
      <c r="B436" s="386"/>
      <c r="C436" s="386"/>
      <c r="D436" s="386"/>
      <c r="E436" s="386"/>
      <c r="F436" s="386"/>
      <c r="G436" s="386"/>
      <c r="H436" s="387"/>
      <c r="I436" s="165"/>
      <c r="J436" s="165"/>
      <c r="K436" s="94"/>
      <c r="L436" s="94"/>
      <c r="M436" s="94"/>
    </row>
    <row r="437" spans="1:14" x14ac:dyDescent="0.2">
      <c r="A437" s="388" t="s">
        <v>13</v>
      </c>
      <c r="B437" s="389"/>
      <c r="C437" s="389"/>
      <c r="D437" s="389"/>
      <c r="E437" s="389"/>
      <c r="F437" s="389"/>
      <c r="G437" s="389"/>
      <c r="H437" s="390"/>
      <c r="I437" s="223">
        <v>2256.29</v>
      </c>
      <c r="J437" s="223">
        <v>1725.4</v>
      </c>
      <c r="K437" s="224">
        <f>K435</f>
        <v>1726</v>
      </c>
      <c r="L437" s="224">
        <v>2000</v>
      </c>
      <c r="M437" s="224">
        <v>2000</v>
      </c>
    </row>
    <row r="438" spans="1:14" x14ac:dyDescent="0.2">
      <c r="A438" s="388" t="s">
        <v>78</v>
      </c>
      <c r="B438" s="389"/>
      <c r="C438" s="389"/>
      <c r="D438" s="389"/>
      <c r="E438" s="389"/>
      <c r="F438" s="389"/>
      <c r="G438" s="389"/>
      <c r="H438" s="390"/>
      <c r="I438" s="223">
        <f>I435-I437</f>
        <v>5308.91</v>
      </c>
      <c r="J438" s="223">
        <f>J435-J437</f>
        <v>3981.68</v>
      </c>
      <c r="K438" s="224"/>
      <c r="L438" s="224"/>
      <c r="M438" s="224"/>
    </row>
    <row r="439" spans="1:14" x14ac:dyDescent="0.2">
      <c r="A439" s="17">
        <v>3</v>
      </c>
      <c r="B439" s="17"/>
      <c r="C439" s="17"/>
      <c r="D439" s="391" t="s">
        <v>4</v>
      </c>
      <c r="E439" s="392"/>
      <c r="F439" s="392"/>
      <c r="G439" s="392"/>
      <c r="H439" s="393"/>
      <c r="I439" s="166">
        <f>I440</f>
        <v>7565.2</v>
      </c>
      <c r="J439" s="166">
        <f>J440</f>
        <v>5707.08</v>
      </c>
      <c r="K439" s="9">
        <f>K440</f>
        <v>1726</v>
      </c>
      <c r="L439" s="9">
        <f t="shared" ref="L439:M439" si="139">L440</f>
        <v>2000</v>
      </c>
      <c r="M439" s="9">
        <f t="shared" si="139"/>
        <v>2000</v>
      </c>
    </row>
    <row r="440" spans="1:14" x14ac:dyDescent="0.2">
      <c r="A440" s="18"/>
      <c r="B440" s="18">
        <v>38</v>
      </c>
      <c r="C440" s="18"/>
      <c r="D440" s="394" t="s">
        <v>7</v>
      </c>
      <c r="E440" s="395"/>
      <c r="F440" s="395"/>
      <c r="G440" s="395"/>
      <c r="H440" s="396"/>
      <c r="I440" s="167">
        <v>7565.2</v>
      </c>
      <c r="J440" s="167">
        <v>5707.08</v>
      </c>
      <c r="K440" s="11">
        <v>1726</v>
      </c>
      <c r="L440" s="11">
        <v>2000</v>
      </c>
      <c r="M440" s="11">
        <v>2000</v>
      </c>
    </row>
    <row r="441" spans="1:14" ht="25.5" customHeight="1" x14ac:dyDescent="0.2">
      <c r="A441" s="400" t="s">
        <v>25</v>
      </c>
      <c r="B441" s="401"/>
      <c r="C441" s="401"/>
      <c r="D441" s="401"/>
      <c r="E441" s="401"/>
      <c r="F441" s="401"/>
      <c r="G441" s="401"/>
      <c r="H441" s="402"/>
      <c r="I441" s="202">
        <f>I442+I465+I479</f>
        <v>173428.56999999998</v>
      </c>
      <c r="J441" s="202">
        <f>J442+J465+J479</f>
        <v>167768.66</v>
      </c>
      <c r="K441" s="68">
        <f>K442+K465+K479</f>
        <v>187654</v>
      </c>
      <c r="L441" s="68">
        <f>L442+L465+L479</f>
        <v>191500</v>
      </c>
      <c r="M441" s="68">
        <f>M442+M465+M479</f>
        <v>190400</v>
      </c>
    </row>
    <row r="442" spans="1:14" ht="24.75" customHeight="1" x14ac:dyDescent="0.2">
      <c r="A442" s="447" t="s">
        <v>151</v>
      </c>
      <c r="B442" s="448"/>
      <c r="C442" s="448"/>
      <c r="D442" s="448"/>
      <c r="E442" s="448"/>
      <c r="F442" s="448"/>
      <c r="G442" s="448"/>
      <c r="H442" s="449"/>
      <c r="I442" s="171">
        <f>I443+I457</f>
        <v>148737.53999999998</v>
      </c>
      <c r="J442" s="171">
        <f>J443</f>
        <v>134986.13</v>
      </c>
      <c r="K442" s="71">
        <f>K443</f>
        <v>143190</v>
      </c>
      <c r="L442" s="71">
        <f>L443</f>
        <v>147000</v>
      </c>
      <c r="M442" s="71">
        <f>M443</f>
        <v>150900</v>
      </c>
      <c r="N442" s="90"/>
    </row>
    <row r="443" spans="1:14" ht="15" customHeight="1" x14ac:dyDescent="0.2">
      <c r="A443" s="382" t="s">
        <v>279</v>
      </c>
      <c r="B443" s="383"/>
      <c r="C443" s="383"/>
      <c r="D443" s="383"/>
      <c r="E443" s="383"/>
      <c r="F443" s="383"/>
      <c r="G443" s="383"/>
      <c r="H443" s="384"/>
      <c r="I443" s="168">
        <f t="shared" ref="I443:J443" si="140">I450+I455</f>
        <v>128414.87</v>
      </c>
      <c r="J443" s="168">
        <f t="shared" si="140"/>
        <v>134986.13</v>
      </c>
      <c r="K443" s="25">
        <f>K450+K455</f>
        <v>143190</v>
      </c>
      <c r="L443" s="25">
        <f>L450+L455</f>
        <v>147000</v>
      </c>
      <c r="M443" s="25">
        <f>M450+M455</f>
        <v>150900</v>
      </c>
    </row>
    <row r="444" spans="1:14" s="90" customFormat="1" ht="17.25" customHeight="1" x14ac:dyDescent="0.2">
      <c r="A444" s="385" t="s">
        <v>173</v>
      </c>
      <c r="B444" s="386"/>
      <c r="C444" s="386"/>
      <c r="D444" s="386"/>
      <c r="E444" s="386"/>
      <c r="F444" s="386"/>
      <c r="G444" s="386"/>
      <c r="H444" s="387"/>
      <c r="I444" s="165"/>
      <c r="J444" s="165"/>
      <c r="K444" s="95"/>
      <c r="L444" s="95"/>
      <c r="M444" s="95"/>
    </row>
    <row r="445" spans="1:14" ht="15" customHeight="1" x14ac:dyDescent="0.2">
      <c r="A445" s="488" t="s">
        <v>26</v>
      </c>
      <c r="B445" s="489"/>
      <c r="C445" s="489"/>
      <c r="D445" s="489"/>
      <c r="E445" s="489"/>
      <c r="F445" s="489"/>
      <c r="G445" s="489"/>
      <c r="H445" s="490"/>
      <c r="I445" s="214"/>
      <c r="J445" s="214"/>
      <c r="K445" s="24"/>
      <c r="L445" s="24"/>
      <c r="M445" s="24"/>
    </row>
    <row r="446" spans="1:14" x14ac:dyDescent="0.2">
      <c r="A446" s="388" t="s">
        <v>13</v>
      </c>
      <c r="B446" s="389"/>
      <c r="C446" s="389"/>
      <c r="D446" s="389"/>
      <c r="E446" s="389"/>
      <c r="F446" s="389"/>
      <c r="G446" s="389"/>
      <c r="H446" s="390"/>
      <c r="I446" s="223">
        <v>83775.929999999993</v>
      </c>
      <c r="J446" s="223">
        <v>88855.67</v>
      </c>
      <c r="K446" s="224">
        <v>92640</v>
      </c>
      <c r="L446" s="224">
        <v>102000</v>
      </c>
      <c r="M446" s="224">
        <v>104900</v>
      </c>
    </row>
    <row r="447" spans="1:14" x14ac:dyDescent="0.2">
      <c r="A447" s="388" t="s">
        <v>91</v>
      </c>
      <c r="B447" s="389"/>
      <c r="C447" s="389"/>
      <c r="D447" s="389"/>
      <c r="E447" s="389"/>
      <c r="F447" s="389"/>
      <c r="G447" s="389"/>
      <c r="H447" s="390"/>
      <c r="I447" s="223">
        <v>19460.36</v>
      </c>
      <c r="J447" s="223">
        <v>21136.11</v>
      </c>
      <c r="K447" s="224">
        <v>25596</v>
      </c>
      <c r="L447" s="224">
        <v>25000</v>
      </c>
      <c r="M447" s="224">
        <v>26000</v>
      </c>
    </row>
    <row r="448" spans="1:14" x14ac:dyDescent="0.2">
      <c r="A448" s="388" t="s">
        <v>78</v>
      </c>
      <c r="B448" s="389"/>
      <c r="C448" s="389"/>
      <c r="D448" s="389"/>
      <c r="E448" s="389"/>
      <c r="F448" s="389"/>
      <c r="G448" s="389"/>
      <c r="H448" s="390"/>
      <c r="I448" s="223">
        <v>25158.94</v>
      </c>
      <c r="J448" s="223">
        <v>24967.81</v>
      </c>
      <c r="K448" s="224">
        <v>24927</v>
      </c>
      <c r="L448" s="224">
        <v>20000</v>
      </c>
      <c r="M448" s="224">
        <v>20000</v>
      </c>
    </row>
    <row r="449" spans="1:13" x14ac:dyDescent="0.2">
      <c r="A449" s="388" t="s">
        <v>101</v>
      </c>
      <c r="B449" s="389"/>
      <c r="C449" s="389"/>
      <c r="D449" s="389"/>
      <c r="E449" s="389"/>
      <c r="F449" s="389"/>
      <c r="G449" s="389"/>
      <c r="H449" s="390"/>
      <c r="I449" s="223">
        <v>19.64</v>
      </c>
      <c r="J449" s="223">
        <v>26.54</v>
      </c>
      <c r="K449" s="224">
        <v>27</v>
      </c>
      <c r="L449" s="224"/>
      <c r="M449" s="224"/>
    </row>
    <row r="450" spans="1:13" x14ac:dyDescent="0.2">
      <c r="A450" s="8">
        <v>3</v>
      </c>
      <c r="B450" s="8"/>
      <c r="C450" s="8"/>
      <c r="D450" s="491" t="s">
        <v>4</v>
      </c>
      <c r="E450" s="492"/>
      <c r="F450" s="492"/>
      <c r="G450" s="492"/>
      <c r="H450" s="493"/>
      <c r="I450" s="190">
        <f>I451+I452+I453</f>
        <v>127412.54999999999</v>
      </c>
      <c r="J450" s="190">
        <f>J451+J452+J453+J454</f>
        <v>134587.96</v>
      </c>
      <c r="K450" s="9">
        <f>K451+K452+K453+K454</f>
        <v>143190</v>
      </c>
      <c r="L450" s="9">
        <f>L451+L452+L453+L454</f>
        <v>145000</v>
      </c>
      <c r="M450" s="9">
        <f>M451+M452+M453+M454</f>
        <v>150900</v>
      </c>
    </row>
    <row r="451" spans="1:13" x14ac:dyDescent="0.2">
      <c r="A451" s="10"/>
      <c r="B451" s="10">
        <v>31</v>
      </c>
      <c r="C451" s="10"/>
      <c r="D451" s="494" t="s">
        <v>5</v>
      </c>
      <c r="E451" s="495"/>
      <c r="F451" s="495"/>
      <c r="G451" s="495"/>
      <c r="H451" s="496"/>
      <c r="I451" s="191">
        <v>100773.36</v>
      </c>
      <c r="J451" s="191">
        <v>102057.87</v>
      </c>
      <c r="K451" s="11">
        <v>109949</v>
      </c>
      <c r="L451" s="11">
        <v>110000</v>
      </c>
      <c r="M451" s="11">
        <v>115000</v>
      </c>
    </row>
    <row r="452" spans="1:13" x14ac:dyDescent="0.2">
      <c r="A452" s="10"/>
      <c r="B452" s="10">
        <v>32</v>
      </c>
      <c r="C452" s="10"/>
      <c r="D452" s="494" t="s">
        <v>6</v>
      </c>
      <c r="E452" s="495"/>
      <c r="F452" s="495"/>
      <c r="G452" s="495"/>
      <c r="H452" s="496"/>
      <c r="I452" s="191">
        <v>26011.29</v>
      </c>
      <c r="J452" s="191">
        <v>31820.03</v>
      </c>
      <c r="K452" s="11">
        <v>32531</v>
      </c>
      <c r="L452" s="11">
        <v>34000</v>
      </c>
      <c r="M452" s="11">
        <v>35000</v>
      </c>
    </row>
    <row r="453" spans="1:13" x14ac:dyDescent="0.2">
      <c r="A453" s="10"/>
      <c r="B453" s="10">
        <v>34</v>
      </c>
      <c r="C453" s="10"/>
      <c r="D453" s="494" t="s">
        <v>11</v>
      </c>
      <c r="E453" s="495"/>
      <c r="F453" s="495"/>
      <c r="G453" s="495"/>
      <c r="H453" s="496"/>
      <c r="I453" s="191">
        <v>627.9</v>
      </c>
      <c r="J453" s="191">
        <v>696.79</v>
      </c>
      <c r="K453" s="11">
        <v>710</v>
      </c>
      <c r="L453" s="11">
        <v>1000</v>
      </c>
      <c r="M453" s="11">
        <v>900</v>
      </c>
    </row>
    <row r="454" spans="1:13" x14ac:dyDescent="0.2">
      <c r="A454" s="10"/>
      <c r="B454" s="10">
        <v>38</v>
      </c>
      <c r="C454" s="10"/>
      <c r="D454" s="494" t="s">
        <v>14</v>
      </c>
      <c r="E454" s="495"/>
      <c r="F454" s="495"/>
      <c r="G454" s="495"/>
      <c r="H454" s="496"/>
      <c r="I454" s="191"/>
      <c r="J454" s="191">
        <v>13.27</v>
      </c>
      <c r="K454" s="11"/>
      <c r="L454" s="11"/>
      <c r="M454" s="11"/>
    </row>
    <row r="455" spans="1:13" x14ac:dyDescent="0.2">
      <c r="A455" s="8">
        <v>4</v>
      </c>
      <c r="B455" s="8"/>
      <c r="C455" s="10"/>
      <c r="D455" s="391" t="s">
        <v>54</v>
      </c>
      <c r="E455" s="392"/>
      <c r="F455" s="392"/>
      <c r="G455" s="392"/>
      <c r="H455" s="393"/>
      <c r="I455" s="166">
        <f>I456</f>
        <v>1002.32</v>
      </c>
      <c r="J455" s="166">
        <f>J456</f>
        <v>398.17</v>
      </c>
      <c r="K455" s="9">
        <f>K456</f>
        <v>0</v>
      </c>
      <c r="L455" s="9">
        <f>L456</f>
        <v>2000</v>
      </c>
      <c r="M455" s="9">
        <f>M456</f>
        <v>0</v>
      </c>
    </row>
    <row r="456" spans="1:13" ht="21" customHeight="1" x14ac:dyDescent="0.2">
      <c r="A456" s="10"/>
      <c r="B456" s="10">
        <v>42</v>
      </c>
      <c r="C456" s="10"/>
      <c r="D456" s="414" t="s">
        <v>20</v>
      </c>
      <c r="E456" s="415"/>
      <c r="F456" s="415"/>
      <c r="G456" s="415"/>
      <c r="H456" s="416"/>
      <c r="I456" s="174">
        <v>1002.32</v>
      </c>
      <c r="J456" s="174">
        <v>398.17</v>
      </c>
      <c r="K456" s="11"/>
      <c r="L456" s="11">
        <v>2000</v>
      </c>
      <c r="M456" s="11"/>
    </row>
    <row r="457" spans="1:13" ht="15" customHeight="1" x14ac:dyDescent="0.2">
      <c r="A457" s="382" t="s">
        <v>312</v>
      </c>
      <c r="B457" s="383"/>
      <c r="C457" s="383"/>
      <c r="D457" s="383"/>
      <c r="E457" s="383"/>
      <c r="F457" s="383"/>
      <c r="G457" s="383"/>
      <c r="H457" s="384"/>
      <c r="I457" s="168">
        <f>I461+I463</f>
        <v>20322.669999999998</v>
      </c>
      <c r="J457" s="168">
        <f>J461+J463</f>
        <v>0</v>
      </c>
      <c r="K457" s="25">
        <f>K461+K463</f>
        <v>0</v>
      </c>
      <c r="L457" s="25">
        <f>L461+L463</f>
        <v>0</v>
      </c>
      <c r="M457" s="25">
        <f>M461+M463</f>
        <v>0</v>
      </c>
    </row>
    <row r="458" spans="1:13" s="90" customFormat="1" ht="17.25" customHeight="1" x14ac:dyDescent="0.2">
      <c r="A458" s="385"/>
      <c r="B458" s="386"/>
      <c r="C458" s="386"/>
      <c r="D458" s="386"/>
      <c r="E458" s="386"/>
      <c r="F458" s="386"/>
      <c r="G458" s="386"/>
      <c r="H458" s="387"/>
      <c r="I458" s="165"/>
      <c r="J458" s="165"/>
      <c r="K458" s="95"/>
      <c r="L458" s="95"/>
      <c r="M458" s="95"/>
    </row>
    <row r="459" spans="1:13" x14ac:dyDescent="0.2">
      <c r="A459" s="388" t="s">
        <v>13</v>
      </c>
      <c r="B459" s="389"/>
      <c r="C459" s="389"/>
      <c r="D459" s="389"/>
      <c r="E459" s="389"/>
      <c r="F459" s="389"/>
      <c r="G459" s="389"/>
      <c r="H459" s="390"/>
      <c r="I459" s="223">
        <v>13057.69</v>
      </c>
      <c r="J459" s="223"/>
      <c r="K459" s="224"/>
      <c r="L459" s="224"/>
      <c r="M459" s="224"/>
    </row>
    <row r="460" spans="1:13" x14ac:dyDescent="0.2">
      <c r="A460" s="388" t="s">
        <v>78</v>
      </c>
      <c r="B460" s="389"/>
      <c r="C460" s="389"/>
      <c r="D460" s="389"/>
      <c r="E460" s="389"/>
      <c r="F460" s="389"/>
      <c r="G460" s="389"/>
      <c r="H460" s="390"/>
      <c r="I460" s="223">
        <f>I457-I459</f>
        <v>7264.9799999999977</v>
      </c>
      <c r="J460" s="223"/>
      <c r="K460" s="224"/>
      <c r="L460" s="224"/>
      <c r="M460" s="224"/>
    </row>
    <row r="461" spans="1:13" x14ac:dyDescent="0.2">
      <c r="A461" s="8">
        <v>3</v>
      </c>
      <c r="B461" s="8"/>
      <c r="C461" s="8"/>
      <c r="D461" s="491" t="s">
        <v>4</v>
      </c>
      <c r="E461" s="492"/>
      <c r="F461" s="492"/>
      <c r="G461" s="492"/>
      <c r="H461" s="493"/>
      <c r="I461" s="190">
        <f>I462</f>
        <v>1897.94</v>
      </c>
      <c r="J461" s="190"/>
      <c r="K461" s="9">
        <f>K462</f>
        <v>0</v>
      </c>
      <c r="L461" s="9">
        <f>L462</f>
        <v>0</v>
      </c>
      <c r="M461" s="9">
        <f>M462</f>
        <v>0</v>
      </c>
    </row>
    <row r="462" spans="1:13" x14ac:dyDescent="0.2">
      <c r="A462" s="10"/>
      <c r="B462" s="10">
        <v>32</v>
      </c>
      <c r="C462" s="10"/>
      <c r="D462" s="494" t="s">
        <v>6</v>
      </c>
      <c r="E462" s="495"/>
      <c r="F462" s="495"/>
      <c r="G462" s="495"/>
      <c r="H462" s="496"/>
      <c r="I462" s="191">
        <v>1897.94</v>
      </c>
      <c r="J462" s="191"/>
      <c r="K462" s="11"/>
      <c r="L462" s="11"/>
      <c r="M462" s="11"/>
    </row>
    <row r="463" spans="1:13" x14ac:dyDescent="0.2">
      <c r="A463" s="8">
        <v>4</v>
      </c>
      <c r="B463" s="8"/>
      <c r="C463" s="10"/>
      <c r="D463" s="391" t="s">
        <v>54</v>
      </c>
      <c r="E463" s="392"/>
      <c r="F463" s="392"/>
      <c r="G463" s="392"/>
      <c r="H463" s="393"/>
      <c r="I463" s="166">
        <f>I464</f>
        <v>18424.73</v>
      </c>
      <c r="J463" s="166"/>
      <c r="K463" s="9">
        <f>K464</f>
        <v>0</v>
      </c>
      <c r="L463" s="9">
        <f>L464</f>
        <v>0</v>
      </c>
      <c r="M463" s="9">
        <f>M464</f>
        <v>0</v>
      </c>
    </row>
    <row r="464" spans="1:13" ht="21" customHeight="1" x14ac:dyDescent="0.2">
      <c r="A464" s="10"/>
      <c r="B464" s="10">
        <v>42</v>
      </c>
      <c r="C464" s="10"/>
      <c r="D464" s="414" t="s">
        <v>20</v>
      </c>
      <c r="E464" s="415"/>
      <c r="F464" s="415"/>
      <c r="G464" s="415"/>
      <c r="H464" s="416"/>
      <c r="I464" s="174">
        <v>18424.73</v>
      </c>
      <c r="J464" s="174"/>
      <c r="K464" s="11"/>
      <c r="L464" s="11"/>
      <c r="M464" s="11"/>
    </row>
    <row r="465" spans="1:13" ht="22.5" customHeight="1" x14ac:dyDescent="0.2">
      <c r="A465" s="497" t="s">
        <v>152</v>
      </c>
      <c r="B465" s="498"/>
      <c r="C465" s="498"/>
      <c r="D465" s="498"/>
      <c r="E465" s="498"/>
      <c r="F465" s="498"/>
      <c r="G465" s="498"/>
      <c r="H465" s="499"/>
      <c r="I465" s="201">
        <f>I466+I473</f>
        <v>17577.09</v>
      </c>
      <c r="J465" s="201">
        <f t="shared" ref="J465" si="141">J466+J473</f>
        <v>24155.550000000003</v>
      </c>
      <c r="K465" s="71">
        <f>K466+K473</f>
        <v>30527</v>
      </c>
      <c r="L465" s="71">
        <f t="shared" ref="L465:M465" si="142">L466+L473</f>
        <v>30500</v>
      </c>
      <c r="M465" s="71">
        <f t="shared" si="142"/>
        <v>25500</v>
      </c>
    </row>
    <row r="466" spans="1:13" x14ac:dyDescent="0.2">
      <c r="A466" s="373" t="s">
        <v>280</v>
      </c>
      <c r="B466" s="374"/>
      <c r="C466" s="374"/>
      <c r="D466" s="374"/>
      <c r="E466" s="374"/>
      <c r="F466" s="374"/>
      <c r="G466" s="374"/>
      <c r="H466" s="375"/>
      <c r="I466" s="164">
        <f t="shared" ref="I466:J466" si="143">I470</f>
        <v>17577.09</v>
      </c>
      <c r="J466" s="164">
        <f t="shared" si="143"/>
        <v>24155.550000000003</v>
      </c>
      <c r="K466" s="16">
        <f>K470</f>
        <v>29863</v>
      </c>
      <c r="L466" s="16">
        <f>L470</f>
        <v>30000</v>
      </c>
      <c r="M466" s="16">
        <f>M470</f>
        <v>25000</v>
      </c>
    </row>
    <row r="467" spans="1:13" s="90" customFormat="1" ht="15" customHeight="1" x14ac:dyDescent="0.2">
      <c r="A467" s="385" t="s">
        <v>174</v>
      </c>
      <c r="B467" s="386"/>
      <c r="C467" s="386"/>
      <c r="D467" s="386"/>
      <c r="E467" s="386"/>
      <c r="F467" s="386"/>
      <c r="G467" s="386"/>
      <c r="H467" s="387"/>
      <c r="I467" s="165"/>
      <c r="J467" s="165"/>
      <c r="K467" s="94"/>
      <c r="L467" s="94"/>
      <c r="M467" s="94"/>
    </row>
    <row r="468" spans="1:13" x14ac:dyDescent="0.2">
      <c r="A468" s="388" t="s">
        <v>13</v>
      </c>
      <c r="B468" s="389"/>
      <c r="C468" s="389"/>
      <c r="D468" s="389"/>
      <c r="E468" s="389"/>
      <c r="F468" s="389"/>
      <c r="G468" s="389"/>
      <c r="H468" s="390"/>
      <c r="I468" s="223">
        <v>4856.46</v>
      </c>
      <c r="J468" s="223">
        <v>7034.31</v>
      </c>
      <c r="K468" s="224">
        <v>21900</v>
      </c>
      <c r="L468" s="224"/>
      <c r="M468" s="224"/>
    </row>
    <row r="469" spans="1:13" x14ac:dyDescent="0.2">
      <c r="A469" s="388" t="s">
        <v>78</v>
      </c>
      <c r="B469" s="389"/>
      <c r="C469" s="389"/>
      <c r="D469" s="389"/>
      <c r="E469" s="389"/>
      <c r="F469" s="389"/>
      <c r="G469" s="389"/>
      <c r="H469" s="390"/>
      <c r="I469" s="223">
        <f>I466-I468</f>
        <v>12720.630000000001</v>
      </c>
      <c r="J469" s="223">
        <f>J466-J468</f>
        <v>17121.240000000002</v>
      </c>
      <c r="K469" s="224">
        <f>K466-K468</f>
        <v>7963</v>
      </c>
      <c r="L469" s="224">
        <v>30000</v>
      </c>
      <c r="M469" s="224">
        <v>25000</v>
      </c>
    </row>
    <row r="470" spans="1:13" x14ac:dyDescent="0.2">
      <c r="A470" s="17">
        <v>3</v>
      </c>
      <c r="B470" s="17"/>
      <c r="C470" s="17"/>
      <c r="D470" s="391" t="s">
        <v>4</v>
      </c>
      <c r="E470" s="392"/>
      <c r="F470" s="392"/>
      <c r="G470" s="392"/>
      <c r="H470" s="393"/>
      <c r="I470" s="166">
        <f>I471+I472</f>
        <v>17577.09</v>
      </c>
      <c r="J470" s="166">
        <f>J471+J472</f>
        <v>24155.550000000003</v>
      </c>
      <c r="K470" s="9">
        <f>K471+K472</f>
        <v>29863</v>
      </c>
      <c r="L470" s="9">
        <f>L471+L472</f>
        <v>30000</v>
      </c>
      <c r="M470" s="9">
        <f>M471+M472</f>
        <v>25000</v>
      </c>
    </row>
    <row r="471" spans="1:13" ht="15" customHeight="1" x14ac:dyDescent="0.2">
      <c r="A471" s="18"/>
      <c r="B471" s="18">
        <v>36</v>
      </c>
      <c r="C471" s="18"/>
      <c r="D471" s="414" t="s">
        <v>29</v>
      </c>
      <c r="E471" s="415"/>
      <c r="F471" s="415"/>
      <c r="G471" s="415"/>
      <c r="H471" s="416"/>
      <c r="I471" s="174">
        <v>12720.63</v>
      </c>
      <c r="J471" s="174">
        <v>17121.240000000002</v>
      </c>
      <c r="K471" s="11">
        <v>21900</v>
      </c>
      <c r="L471" s="11">
        <v>22000</v>
      </c>
      <c r="M471" s="11">
        <v>20000</v>
      </c>
    </row>
    <row r="472" spans="1:13" x14ac:dyDescent="0.2">
      <c r="A472" s="18"/>
      <c r="B472" s="18">
        <v>37</v>
      </c>
      <c r="C472" s="18"/>
      <c r="D472" s="394" t="s">
        <v>21</v>
      </c>
      <c r="E472" s="395"/>
      <c r="F472" s="395"/>
      <c r="G472" s="395"/>
      <c r="H472" s="396"/>
      <c r="I472" s="167">
        <v>4856.46</v>
      </c>
      <c r="J472" s="167">
        <v>7034.31</v>
      </c>
      <c r="K472" s="11">
        <v>7963</v>
      </c>
      <c r="L472" s="11">
        <v>8000</v>
      </c>
      <c r="M472" s="11">
        <v>5000</v>
      </c>
    </row>
    <row r="473" spans="1:13" x14ac:dyDescent="0.2">
      <c r="A473" s="373" t="s">
        <v>281</v>
      </c>
      <c r="B473" s="374"/>
      <c r="C473" s="374"/>
      <c r="D473" s="374"/>
      <c r="E473" s="374"/>
      <c r="F473" s="374"/>
      <c r="G473" s="374"/>
      <c r="H473" s="375"/>
      <c r="I473" s="164">
        <f t="shared" ref="I473:J473" si="144">I477</f>
        <v>0</v>
      </c>
      <c r="J473" s="164">
        <f t="shared" si="144"/>
        <v>0</v>
      </c>
      <c r="K473" s="16">
        <f>K477</f>
        <v>664</v>
      </c>
      <c r="L473" s="16">
        <f>L477</f>
        <v>500</v>
      </c>
      <c r="M473" s="16">
        <f>M477</f>
        <v>500</v>
      </c>
    </row>
    <row r="474" spans="1:13" s="90" customFormat="1" ht="15" customHeight="1" x14ac:dyDescent="0.2">
      <c r="A474" s="385" t="s">
        <v>174</v>
      </c>
      <c r="B474" s="386"/>
      <c r="C474" s="386"/>
      <c r="D474" s="386"/>
      <c r="E474" s="386"/>
      <c r="F474" s="386"/>
      <c r="G474" s="386"/>
      <c r="H474" s="387"/>
      <c r="I474" s="165"/>
      <c r="J474" s="165"/>
      <c r="K474" s="94"/>
      <c r="L474" s="94"/>
      <c r="M474" s="94"/>
    </row>
    <row r="475" spans="1:13" x14ac:dyDescent="0.2">
      <c r="A475" s="388" t="s">
        <v>13</v>
      </c>
      <c r="B475" s="389"/>
      <c r="C475" s="389"/>
      <c r="D475" s="389"/>
      <c r="E475" s="389"/>
      <c r="F475" s="389"/>
      <c r="G475" s="389"/>
      <c r="H475" s="390"/>
      <c r="I475" s="223"/>
      <c r="J475" s="223"/>
      <c r="K475" s="224"/>
      <c r="L475" s="224">
        <v>500</v>
      </c>
      <c r="M475" s="224">
        <v>500</v>
      </c>
    </row>
    <row r="476" spans="1:13" x14ac:dyDescent="0.2">
      <c r="A476" s="388" t="s">
        <v>78</v>
      </c>
      <c r="B476" s="389"/>
      <c r="C476" s="389"/>
      <c r="D476" s="389"/>
      <c r="E476" s="389"/>
      <c r="F476" s="389"/>
      <c r="G476" s="389"/>
      <c r="H476" s="390"/>
      <c r="I476" s="223"/>
      <c r="J476" s="223"/>
      <c r="K476" s="224">
        <v>664</v>
      </c>
      <c r="L476" s="224"/>
      <c r="M476" s="224"/>
    </row>
    <row r="477" spans="1:13" x14ac:dyDescent="0.2">
      <c r="A477" s="17">
        <v>3</v>
      </c>
      <c r="B477" s="17"/>
      <c r="C477" s="17"/>
      <c r="D477" s="391" t="s">
        <v>4</v>
      </c>
      <c r="E477" s="392"/>
      <c r="F477" s="392"/>
      <c r="G477" s="392"/>
      <c r="H477" s="393"/>
      <c r="I477" s="166"/>
      <c r="J477" s="166"/>
      <c r="K477" s="9">
        <f>K478</f>
        <v>664</v>
      </c>
      <c r="L477" s="9">
        <f t="shared" ref="L477:M477" si="145">L478</f>
        <v>500</v>
      </c>
      <c r="M477" s="9">
        <f t="shared" si="145"/>
        <v>500</v>
      </c>
    </row>
    <row r="478" spans="1:13" x14ac:dyDescent="0.2">
      <c r="A478" s="18"/>
      <c r="B478" s="18">
        <v>37</v>
      </c>
      <c r="C478" s="18"/>
      <c r="D478" s="394" t="s">
        <v>21</v>
      </c>
      <c r="E478" s="395"/>
      <c r="F478" s="395"/>
      <c r="G478" s="395"/>
      <c r="H478" s="396"/>
      <c r="I478" s="167"/>
      <c r="J478" s="167"/>
      <c r="K478" s="11">
        <v>664</v>
      </c>
      <c r="L478" s="11">
        <v>500</v>
      </c>
      <c r="M478" s="11">
        <v>500</v>
      </c>
    </row>
    <row r="479" spans="1:13" ht="24" customHeight="1" x14ac:dyDescent="0.2">
      <c r="A479" s="447" t="s">
        <v>153</v>
      </c>
      <c r="B479" s="448"/>
      <c r="C479" s="448"/>
      <c r="D479" s="448"/>
      <c r="E479" s="448"/>
      <c r="F479" s="448"/>
      <c r="G479" s="448"/>
      <c r="H479" s="449"/>
      <c r="I479" s="171">
        <f>I480+I486</f>
        <v>7113.94</v>
      </c>
      <c r="J479" s="171">
        <f t="shared" ref="J479" si="146">J480+J486</f>
        <v>8626.98</v>
      </c>
      <c r="K479" s="71">
        <f>K480+K486</f>
        <v>13937</v>
      </c>
      <c r="L479" s="71">
        <f t="shared" ref="L479:M479" si="147">L480+L486</f>
        <v>14000</v>
      </c>
      <c r="M479" s="71">
        <f t="shared" si="147"/>
        <v>14000</v>
      </c>
    </row>
    <row r="480" spans="1:13" ht="20.25" customHeight="1" x14ac:dyDescent="0.2">
      <c r="A480" s="382" t="s">
        <v>282</v>
      </c>
      <c r="B480" s="383"/>
      <c r="C480" s="383"/>
      <c r="D480" s="383"/>
      <c r="E480" s="383"/>
      <c r="F480" s="383"/>
      <c r="G480" s="383"/>
      <c r="H480" s="384"/>
      <c r="I480" s="168">
        <f t="shared" ref="I480:J480" si="148">I484</f>
        <v>7113.94</v>
      </c>
      <c r="J480" s="168">
        <f t="shared" si="148"/>
        <v>8626.98</v>
      </c>
      <c r="K480" s="16">
        <f>K484</f>
        <v>7964</v>
      </c>
      <c r="L480" s="16">
        <f>L484</f>
        <v>8000</v>
      </c>
      <c r="M480" s="16">
        <f>M484</f>
        <v>8000</v>
      </c>
    </row>
    <row r="481" spans="1:13" s="90" customFormat="1" ht="17.25" customHeight="1" x14ac:dyDescent="0.2">
      <c r="A481" s="385" t="s">
        <v>175</v>
      </c>
      <c r="B481" s="386"/>
      <c r="C481" s="386"/>
      <c r="D481" s="386"/>
      <c r="E481" s="386"/>
      <c r="F481" s="386"/>
      <c r="G481" s="386"/>
      <c r="H481" s="387"/>
      <c r="I481" s="165"/>
      <c r="J481" s="165"/>
      <c r="K481" s="94"/>
      <c r="L481" s="94"/>
      <c r="M481" s="94"/>
    </row>
    <row r="482" spans="1:13" x14ac:dyDescent="0.2">
      <c r="A482" s="388" t="s">
        <v>13</v>
      </c>
      <c r="B482" s="389"/>
      <c r="C482" s="389"/>
      <c r="D482" s="389"/>
      <c r="E482" s="389"/>
      <c r="F482" s="389"/>
      <c r="G482" s="389"/>
      <c r="H482" s="390"/>
      <c r="I482" s="223"/>
      <c r="J482" s="223"/>
      <c r="K482" s="224"/>
      <c r="L482" s="224"/>
      <c r="M482" s="224">
        <v>0</v>
      </c>
    </row>
    <row r="483" spans="1:13" x14ac:dyDescent="0.2">
      <c r="A483" s="388" t="s">
        <v>78</v>
      </c>
      <c r="B483" s="389"/>
      <c r="C483" s="389"/>
      <c r="D483" s="389"/>
      <c r="E483" s="389"/>
      <c r="F483" s="389"/>
      <c r="G483" s="389"/>
      <c r="H483" s="390"/>
      <c r="I483" s="223">
        <f>I480</f>
        <v>7113.94</v>
      </c>
      <c r="J483" s="223">
        <f>J480</f>
        <v>8626.98</v>
      </c>
      <c r="K483" s="224">
        <f>K480</f>
        <v>7964</v>
      </c>
      <c r="L483" s="224">
        <v>8000</v>
      </c>
      <c r="M483" s="224">
        <v>8000</v>
      </c>
    </row>
    <row r="484" spans="1:13" x14ac:dyDescent="0.2">
      <c r="A484" s="17">
        <v>3</v>
      </c>
      <c r="B484" s="17"/>
      <c r="C484" s="17"/>
      <c r="D484" s="391" t="s">
        <v>4</v>
      </c>
      <c r="E484" s="392"/>
      <c r="F484" s="392"/>
      <c r="G484" s="392"/>
      <c r="H484" s="393"/>
      <c r="I484" s="166">
        <f>I485</f>
        <v>7113.94</v>
      </c>
      <c r="J484" s="166">
        <f>J485</f>
        <v>8626.98</v>
      </c>
      <c r="K484" s="9">
        <f>K485</f>
        <v>7964</v>
      </c>
      <c r="L484" s="9">
        <f>L485</f>
        <v>8000</v>
      </c>
      <c r="M484" s="9">
        <f>M485</f>
        <v>8000</v>
      </c>
    </row>
    <row r="485" spans="1:13" x14ac:dyDescent="0.2">
      <c r="A485" s="18"/>
      <c r="B485" s="18">
        <v>37</v>
      </c>
      <c r="C485" s="18"/>
      <c r="D485" s="394" t="s">
        <v>21</v>
      </c>
      <c r="E485" s="395"/>
      <c r="F485" s="395"/>
      <c r="G485" s="395"/>
      <c r="H485" s="396"/>
      <c r="I485" s="167">
        <v>7113.94</v>
      </c>
      <c r="J485" s="167">
        <v>8626.98</v>
      </c>
      <c r="K485" s="11">
        <v>7964</v>
      </c>
      <c r="L485" s="11">
        <v>8000</v>
      </c>
      <c r="M485" s="11">
        <v>8000</v>
      </c>
    </row>
    <row r="486" spans="1:13" ht="20.25" customHeight="1" x14ac:dyDescent="0.2">
      <c r="A486" s="382" t="s">
        <v>283</v>
      </c>
      <c r="B486" s="383"/>
      <c r="C486" s="383"/>
      <c r="D486" s="383"/>
      <c r="E486" s="383"/>
      <c r="F486" s="383"/>
      <c r="G486" s="383"/>
      <c r="H486" s="384"/>
      <c r="I486" s="168">
        <f t="shared" ref="I486:J486" si="149">I490</f>
        <v>0</v>
      </c>
      <c r="J486" s="168">
        <f t="shared" si="149"/>
        <v>0</v>
      </c>
      <c r="K486" s="16">
        <f>K490</f>
        <v>5973</v>
      </c>
      <c r="L486" s="16">
        <f>L490</f>
        <v>6000</v>
      </c>
      <c r="M486" s="16">
        <f>M490</f>
        <v>6000</v>
      </c>
    </row>
    <row r="487" spans="1:13" s="90" customFormat="1" ht="17.25" customHeight="1" x14ac:dyDescent="0.2">
      <c r="A487" s="385" t="s">
        <v>175</v>
      </c>
      <c r="B487" s="386"/>
      <c r="C487" s="386"/>
      <c r="D487" s="386"/>
      <c r="E487" s="386"/>
      <c r="F487" s="386"/>
      <c r="G487" s="386"/>
      <c r="H487" s="387"/>
      <c r="I487" s="165"/>
      <c r="J487" s="165"/>
      <c r="K487" s="94"/>
      <c r="L487" s="94"/>
      <c r="M487" s="94"/>
    </row>
    <row r="488" spans="1:13" x14ac:dyDescent="0.2">
      <c r="A488" s="388" t="s">
        <v>13</v>
      </c>
      <c r="B488" s="389"/>
      <c r="C488" s="389"/>
      <c r="D488" s="389"/>
      <c r="E488" s="389"/>
      <c r="F488" s="389"/>
      <c r="G488" s="389"/>
      <c r="H488" s="390"/>
      <c r="I488" s="223"/>
      <c r="J488" s="223"/>
      <c r="K488" s="224"/>
      <c r="L488" s="224"/>
      <c r="M488" s="224">
        <v>0</v>
      </c>
    </row>
    <row r="489" spans="1:13" x14ac:dyDescent="0.2">
      <c r="A489" s="388" t="s">
        <v>78</v>
      </c>
      <c r="B489" s="389"/>
      <c r="C489" s="389"/>
      <c r="D489" s="389"/>
      <c r="E489" s="389"/>
      <c r="F489" s="389"/>
      <c r="G489" s="389"/>
      <c r="H489" s="390"/>
      <c r="I489" s="223"/>
      <c r="J489" s="223"/>
      <c r="K489" s="224">
        <f>K486</f>
        <v>5973</v>
      </c>
      <c r="L489" s="224">
        <v>6000</v>
      </c>
      <c r="M489" s="224">
        <v>6000</v>
      </c>
    </row>
    <row r="490" spans="1:13" x14ac:dyDescent="0.2">
      <c r="A490" s="17">
        <v>3</v>
      </c>
      <c r="B490" s="17"/>
      <c r="C490" s="17"/>
      <c r="D490" s="391" t="s">
        <v>4</v>
      </c>
      <c r="E490" s="392"/>
      <c r="F490" s="392"/>
      <c r="G490" s="392"/>
      <c r="H490" s="393"/>
      <c r="I490" s="166"/>
      <c r="J490" s="166"/>
      <c r="K490" s="9">
        <f>K491</f>
        <v>5973</v>
      </c>
      <c r="L490" s="9">
        <f>L491</f>
        <v>6000</v>
      </c>
      <c r="M490" s="9">
        <f>M491</f>
        <v>6000</v>
      </c>
    </row>
    <row r="491" spans="1:13" x14ac:dyDescent="0.2">
      <c r="A491" s="18"/>
      <c r="B491" s="18">
        <v>37</v>
      </c>
      <c r="C491" s="18"/>
      <c r="D491" s="394" t="s">
        <v>21</v>
      </c>
      <c r="E491" s="395"/>
      <c r="F491" s="395"/>
      <c r="G491" s="395"/>
      <c r="H491" s="396"/>
      <c r="I491" s="167"/>
      <c r="J491" s="167"/>
      <c r="K491" s="11">
        <v>5973</v>
      </c>
      <c r="L491" s="11">
        <v>6000</v>
      </c>
      <c r="M491" s="11">
        <v>6000</v>
      </c>
    </row>
    <row r="492" spans="1:13" ht="33.75" customHeight="1" x14ac:dyDescent="0.2">
      <c r="A492" s="400" t="s">
        <v>30</v>
      </c>
      <c r="B492" s="401"/>
      <c r="C492" s="401"/>
      <c r="D492" s="401"/>
      <c r="E492" s="401"/>
      <c r="F492" s="401"/>
      <c r="G492" s="401"/>
      <c r="H492" s="402"/>
      <c r="I492" s="202">
        <f>I493+I541</f>
        <v>30558.699999999997</v>
      </c>
      <c r="J492" s="202">
        <f>J493+J541</f>
        <v>54903.46</v>
      </c>
      <c r="K492" s="68">
        <f>K493+K541</f>
        <v>81734</v>
      </c>
      <c r="L492" s="68">
        <f>L493+L541</f>
        <v>84000</v>
      </c>
      <c r="M492" s="68">
        <f>M493+M541</f>
        <v>77000</v>
      </c>
    </row>
    <row r="493" spans="1:13" ht="32.25" customHeight="1" x14ac:dyDescent="0.2">
      <c r="A493" s="447" t="s">
        <v>154</v>
      </c>
      <c r="B493" s="448"/>
      <c r="C493" s="448"/>
      <c r="D493" s="448"/>
      <c r="E493" s="448"/>
      <c r="F493" s="448"/>
      <c r="G493" s="448"/>
      <c r="H493" s="449"/>
      <c r="I493" s="171">
        <f>I494+I500+I506+I512+I518+I523+I529+I535</f>
        <v>29948.17</v>
      </c>
      <c r="J493" s="171">
        <f>J494+J500+J506+J512+J518+J523+J529+J535</f>
        <v>53496.6</v>
      </c>
      <c r="K493" s="71">
        <f>K494+K500+K506+K512+K518+K523+K529+K535</f>
        <v>80193</v>
      </c>
      <c r="L493" s="71">
        <f>L494+L500+L506+L512+L518+L523+L529+L535</f>
        <v>82500</v>
      </c>
      <c r="M493" s="71">
        <f>M494+M500+M506+M512+M518+M523+M529+M535</f>
        <v>75500</v>
      </c>
    </row>
    <row r="494" spans="1:13" x14ac:dyDescent="0.2">
      <c r="A494" s="500" t="s">
        <v>284</v>
      </c>
      <c r="B494" s="501"/>
      <c r="C494" s="501"/>
      <c r="D494" s="501"/>
      <c r="E494" s="501"/>
      <c r="F494" s="501"/>
      <c r="G494" s="501"/>
      <c r="H494" s="502"/>
      <c r="I494" s="192">
        <f t="shared" ref="I494:J494" si="150">I498</f>
        <v>3784.92</v>
      </c>
      <c r="J494" s="192">
        <f t="shared" si="150"/>
        <v>2654.46</v>
      </c>
      <c r="K494" s="49">
        <f>K498</f>
        <v>2655</v>
      </c>
      <c r="L494" s="49">
        <f>L498</f>
        <v>3000</v>
      </c>
      <c r="M494" s="49">
        <f>M498</f>
        <v>2000</v>
      </c>
    </row>
    <row r="495" spans="1:13" s="90" customFormat="1" ht="15" customHeight="1" x14ac:dyDescent="0.2">
      <c r="A495" s="385" t="s">
        <v>176</v>
      </c>
      <c r="B495" s="386"/>
      <c r="C495" s="386"/>
      <c r="D495" s="386"/>
      <c r="E495" s="386"/>
      <c r="F495" s="386"/>
      <c r="G495" s="386"/>
      <c r="H495" s="387"/>
      <c r="I495" s="165"/>
      <c r="J495" s="165"/>
      <c r="K495" s="94"/>
      <c r="L495" s="94"/>
      <c r="M495" s="94"/>
    </row>
    <row r="496" spans="1:13" s="90" customFormat="1" x14ac:dyDescent="0.2">
      <c r="A496" s="388" t="s">
        <v>78</v>
      </c>
      <c r="B496" s="389"/>
      <c r="C496" s="389"/>
      <c r="D496" s="389"/>
      <c r="E496" s="389"/>
      <c r="F496" s="389"/>
      <c r="G496" s="389"/>
      <c r="H496" s="390"/>
      <c r="I496" s="223">
        <f>I494</f>
        <v>3784.92</v>
      </c>
      <c r="J496" s="223">
        <f>J494</f>
        <v>2654.46</v>
      </c>
      <c r="K496" s="224">
        <f>K494</f>
        <v>2655</v>
      </c>
      <c r="L496" s="224">
        <v>3000</v>
      </c>
      <c r="M496" s="224">
        <v>2000</v>
      </c>
    </row>
    <row r="497" spans="1:13" x14ac:dyDescent="0.2">
      <c r="A497" s="503" t="s">
        <v>13</v>
      </c>
      <c r="B497" s="504"/>
      <c r="C497" s="504"/>
      <c r="D497" s="504"/>
      <c r="E497" s="504"/>
      <c r="F497" s="504"/>
      <c r="G497" s="504"/>
      <c r="H497" s="505"/>
      <c r="I497" s="238"/>
      <c r="J497" s="238"/>
      <c r="K497" s="224"/>
      <c r="L497" s="224"/>
      <c r="M497" s="224">
        <v>0</v>
      </c>
    </row>
    <row r="498" spans="1:13" x14ac:dyDescent="0.2">
      <c r="A498" s="21">
        <v>3</v>
      </c>
      <c r="B498" s="21"/>
      <c r="C498" s="21"/>
      <c r="D498" s="506" t="s">
        <v>4</v>
      </c>
      <c r="E498" s="507"/>
      <c r="F498" s="507"/>
      <c r="G498" s="507"/>
      <c r="H498" s="508"/>
      <c r="I498" s="193">
        <f>I499</f>
        <v>3784.92</v>
      </c>
      <c r="J498" s="193">
        <f>J499</f>
        <v>2654.46</v>
      </c>
      <c r="K498" s="9">
        <f t="shared" ref="K498:M498" si="151">K499</f>
        <v>2655</v>
      </c>
      <c r="L498" s="9">
        <f t="shared" si="151"/>
        <v>3000</v>
      </c>
      <c r="M498" s="9">
        <f t="shared" si="151"/>
        <v>2000</v>
      </c>
    </row>
    <row r="499" spans="1:13" x14ac:dyDescent="0.2">
      <c r="A499" s="18"/>
      <c r="B499" s="18">
        <v>37</v>
      </c>
      <c r="C499" s="18"/>
      <c r="D499" s="394" t="s">
        <v>21</v>
      </c>
      <c r="E499" s="395"/>
      <c r="F499" s="395"/>
      <c r="G499" s="395"/>
      <c r="H499" s="396"/>
      <c r="I499" s="167">
        <v>3784.92</v>
      </c>
      <c r="J499" s="167">
        <v>2654.46</v>
      </c>
      <c r="K499" s="11">
        <v>2655</v>
      </c>
      <c r="L499" s="11">
        <v>3000</v>
      </c>
      <c r="M499" s="11">
        <v>2000</v>
      </c>
    </row>
    <row r="500" spans="1:13" ht="15" customHeight="1" x14ac:dyDescent="0.2">
      <c r="A500" s="382" t="s">
        <v>285</v>
      </c>
      <c r="B500" s="383"/>
      <c r="C500" s="383"/>
      <c r="D500" s="383"/>
      <c r="E500" s="383"/>
      <c r="F500" s="383"/>
      <c r="G500" s="383"/>
      <c r="H500" s="384"/>
      <c r="I500" s="168">
        <f t="shared" ref="I500:J500" si="152">I504</f>
        <v>5616.56</v>
      </c>
      <c r="J500" s="168">
        <f t="shared" si="152"/>
        <v>5508</v>
      </c>
      <c r="K500" s="16">
        <f>K504</f>
        <v>5309</v>
      </c>
      <c r="L500" s="16">
        <f t="shared" ref="L500:M500" si="153">L504</f>
        <v>6000</v>
      </c>
      <c r="M500" s="16">
        <f t="shared" si="153"/>
        <v>5000</v>
      </c>
    </row>
    <row r="501" spans="1:13" s="90" customFormat="1" ht="15.75" customHeight="1" x14ac:dyDescent="0.2">
      <c r="A501" s="385" t="s">
        <v>179</v>
      </c>
      <c r="B501" s="386"/>
      <c r="C501" s="386"/>
      <c r="D501" s="386"/>
      <c r="E501" s="386"/>
      <c r="F501" s="386"/>
      <c r="G501" s="386"/>
      <c r="H501" s="387"/>
      <c r="I501" s="165"/>
      <c r="J501" s="165"/>
      <c r="K501" s="94"/>
      <c r="L501" s="94"/>
      <c r="M501" s="94"/>
    </row>
    <row r="502" spans="1:13" x14ac:dyDescent="0.2">
      <c r="A502" s="388" t="s">
        <v>13</v>
      </c>
      <c r="B502" s="389"/>
      <c r="C502" s="389"/>
      <c r="D502" s="389"/>
      <c r="E502" s="389"/>
      <c r="F502" s="389"/>
      <c r="G502" s="389"/>
      <c r="H502" s="390"/>
      <c r="I502" s="223">
        <v>4501.6899999999996</v>
      </c>
      <c r="J502" s="223">
        <f>J500</f>
        <v>5508</v>
      </c>
      <c r="K502" s="224">
        <f>K500</f>
        <v>5309</v>
      </c>
      <c r="L502" s="224">
        <v>6000</v>
      </c>
      <c r="M502" s="224">
        <v>5000</v>
      </c>
    </row>
    <row r="503" spans="1:13" x14ac:dyDescent="0.2">
      <c r="A503" s="388" t="s">
        <v>78</v>
      </c>
      <c r="B503" s="389"/>
      <c r="C503" s="389"/>
      <c r="D503" s="389"/>
      <c r="E503" s="389"/>
      <c r="F503" s="389"/>
      <c r="G503" s="389"/>
      <c r="H503" s="390"/>
      <c r="I503" s="223">
        <f>I500-I502</f>
        <v>1114.8700000000008</v>
      </c>
      <c r="J503" s="223"/>
      <c r="K503" s="224"/>
      <c r="L503" s="224"/>
      <c r="M503" s="224"/>
    </row>
    <row r="504" spans="1:13" x14ac:dyDescent="0.2">
      <c r="A504" s="17">
        <v>3</v>
      </c>
      <c r="B504" s="17"/>
      <c r="C504" s="17"/>
      <c r="D504" s="391" t="s">
        <v>4</v>
      </c>
      <c r="E504" s="392"/>
      <c r="F504" s="392"/>
      <c r="G504" s="392"/>
      <c r="H504" s="393"/>
      <c r="I504" s="166">
        <f>I505</f>
        <v>5616.56</v>
      </c>
      <c r="J504" s="166">
        <f>J505</f>
        <v>5508</v>
      </c>
      <c r="K504" s="9">
        <f>K505</f>
        <v>5309</v>
      </c>
      <c r="L504" s="9">
        <f t="shared" ref="L504:M504" si="154">L505</f>
        <v>6000</v>
      </c>
      <c r="M504" s="9">
        <f t="shared" si="154"/>
        <v>5000</v>
      </c>
    </row>
    <row r="505" spans="1:13" x14ac:dyDescent="0.2">
      <c r="A505" s="18"/>
      <c r="B505" s="18">
        <v>37</v>
      </c>
      <c r="C505" s="18"/>
      <c r="D505" s="394" t="s">
        <v>21</v>
      </c>
      <c r="E505" s="395"/>
      <c r="F505" s="395"/>
      <c r="G505" s="395"/>
      <c r="H505" s="396"/>
      <c r="I505" s="167">
        <v>5616.56</v>
      </c>
      <c r="J505" s="167">
        <v>5508</v>
      </c>
      <c r="K505" s="11">
        <v>5309</v>
      </c>
      <c r="L505" s="11">
        <v>6000</v>
      </c>
      <c r="M505" s="11">
        <v>5000</v>
      </c>
    </row>
    <row r="506" spans="1:13" ht="15" customHeight="1" x14ac:dyDescent="0.2">
      <c r="A506" s="382" t="s">
        <v>294</v>
      </c>
      <c r="B506" s="383"/>
      <c r="C506" s="383"/>
      <c r="D506" s="383"/>
      <c r="E506" s="383"/>
      <c r="F506" s="383"/>
      <c r="G506" s="383"/>
      <c r="H506" s="384"/>
      <c r="I506" s="168">
        <f t="shared" ref="I506:J506" si="155">I509</f>
        <v>9347.6200000000008</v>
      </c>
      <c r="J506" s="168">
        <f t="shared" si="155"/>
        <v>18258.68</v>
      </c>
      <c r="K506" s="16">
        <f>K509</f>
        <v>30421</v>
      </c>
      <c r="L506" s="16">
        <f>L509</f>
        <v>31000</v>
      </c>
      <c r="M506" s="16">
        <f>M509</f>
        <v>30000</v>
      </c>
    </row>
    <row r="507" spans="1:13" s="90" customFormat="1" ht="16.5" customHeight="1" x14ac:dyDescent="0.2">
      <c r="A507" s="385" t="s">
        <v>179</v>
      </c>
      <c r="B507" s="386"/>
      <c r="C507" s="386"/>
      <c r="D507" s="386"/>
      <c r="E507" s="386"/>
      <c r="F507" s="386"/>
      <c r="G507" s="386"/>
      <c r="H507" s="387"/>
      <c r="I507" s="165"/>
      <c r="J507" s="165"/>
      <c r="K507" s="94"/>
      <c r="L507" s="94"/>
      <c r="M507" s="94"/>
    </row>
    <row r="508" spans="1:13" x14ac:dyDescent="0.2">
      <c r="A508" s="388" t="s">
        <v>78</v>
      </c>
      <c r="B508" s="389"/>
      <c r="C508" s="389"/>
      <c r="D508" s="389"/>
      <c r="E508" s="389"/>
      <c r="F508" s="389"/>
      <c r="G508" s="389"/>
      <c r="H508" s="390"/>
      <c r="I508" s="223">
        <f>I506</f>
        <v>9347.6200000000008</v>
      </c>
      <c r="J508" s="223">
        <f>J506</f>
        <v>18258.68</v>
      </c>
      <c r="K508" s="224">
        <f>K506</f>
        <v>30421</v>
      </c>
      <c r="L508" s="224">
        <v>31000</v>
      </c>
      <c r="M508" s="224">
        <v>30000</v>
      </c>
    </row>
    <row r="509" spans="1:13" x14ac:dyDescent="0.2">
      <c r="A509" s="17">
        <v>3</v>
      </c>
      <c r="B509" s="17"/>
      <c r="C509" s="17"/>
      <c r="D509" s="391" t="s">
        <v>4</v>
      </c>
      <c r="E509" s="392"/>
      <c r="F509" s="392"/>
      <c r="G509" s="392"/>
      <c r="H509" s="393"/>
      <c r="I509" s="166">
        <f>I510+I511</f>
        <v>9347.6200000000008</v>
      </c>
      <c r="J509" s="166">
        <f>J510+J511</f>
        <v>18258.68</v>
      </c>
      <c r="K509" s="9">
        <f>K510+K511</f>
        <v>30421</v>
      </c>
      <c r="L509" s="9">
        <f>L510+L511</f>
        <v>31000</v>
      </c>
      <c r="M509" s="9">
        <f>M510+M511</f>
        <v>30000</v>
      </c>
    </row>
    <row r="510" spans="1:13" x14ac:dyDescent="0.2">
      <c r="A510" s="18"/>
      <c r="B510" s="18">
        <v>31</v>
      </c>
      <c r="C510" s="18"/>
      <c r="D510" s="394" t="s">
        <v>5</v>
      </c>
      <c r="E510" s="395"/>
      <c r="F510" s="395"/>
      <c r="G510" s="395"/>
      <c r="H510" s="396"/>
      <c r="I510" s="167">
        <v>9321.08</v>
      </c>
      <c r="J510" s="167">
        <v>17595.060000000001</v>
      </c>
      <c r="K510" s="11">
        <v>29758</v>
      </c>
      <c r="L510" s="11">
        <v>30000</v>
      </c>
      <c r="M510" s="11">
        <v>29000</v>
      </c>
    </row>
    <row r="511" spans="1:13" x14ac:dyDescent="0.2">
      <c r="A511" s="18"/>
      <c r="B511" s="18">
        <v>32</v>
      </c>
      <c r="C511" s="18"/>
      <c r="D511" s="394" t="s">
        <v>6</v>
      </c>
      <c r="E511" s="395"/>
      <c r="F511" s="395"/>
      <c r="G511" s="395"/>
      <c r="H511" s="396"/>
      <c r="I511" s="167">
        <v>26.54</v>
      </c>
      <c r="J511" s="167">
        <v>663.62</v>
      </c>
      <c r="K511" s="11">
        <v>663</v>
      </c>
      <c r="L511" s="11">
        <v>1000</v>
      </c>
      <c r="M511" s="11">
        <v>1000</v>
      </c>
    </row>
    <row r="512" spans="1:13" ht="15" customHeight="1" x14ac:dyDescent="0.2">
      <c r="A512" s="426" t="s">
        <v>286</v>
      </c>
      <c r="B512" s="427"/>
      <c r="C512" s="427"/>
      <c r="D512" s="427"/>
      <c r="E512" s="427"/>
      <c r="F512" s="427"/>
      <c r="G512" s="427"/>
      <c r="H512" s="428"/>
      <c r="I512" s="176">
        <f t="shared" ref="I512:J512" si="156">I516</f>
        <v>5773.44</v>
      </c>
      <c r="J512" s="176">
        <f t="shared" si="156"/>
        <v>6636.14</v>
      </c>
      <c r="K512" s="53">
        <f>K516</f>
        <v>6636</v>
      </c>
      <c r="L512" s="43">
        <f>L516</f>
        <v>7000</v>
      </c>
      <c r="M512" s="43">
        <f>M516</f>
        <v>5000</v>
      </c>
    </row>
    <row r="513" spans="1:13" s="90" customFormat="1" ht="24" customHeight="1" x14ac:dyDescent="0.2">
      <c r="A513" s="385" t="s">
        <v>166</v>
      </c>
      <c r="B513" s="386"/>
      <c r="C513" s="386"/>
      <c r="D513" s="386"/>
      <c r="E513" s="386"/>
      <c r="F513" s="386"/>
      <c r="G513" s="386"/>
      <c r="H513" s="387"/>
      <c r="I513" s="165"/>
      <c r="J513" s="165"/>
      <c r="K513" s="95"/>
      <c r="L513" s="96"/>
      <c r="M513" s="96"/>
    </row>
    <row r="514" spans="1:13" ht="15" customHeight="1" x14ac:dyDescent="0.2">
      <c r="A514" s="423" t="s">
        <v>78</v>
      </c>
      <c r="B514" s="424"/>
      <c r="C514" s="424"/>
      <c r="D514" s="424"/>
      <c r="E514" s="424"/>
      <c r="F514" s="424"/>
      <c r="G514" s="424"/>
      <c r="H514" s="425"/>
      <c r="I514" s="229">
        <f>I512</f>
        <v>5773.44</v>
      </c>
      <c r="J514" s="229">
        <f>J512</f>
        <v>6636.14</v>
      </c>
      <c r="K514" s="237">
        <f>K512</f>
        <v>6636</v>
      </c>
      <c r="L514" s="233">
        <v>7000</v>
      </c>
      <c r="M514" s="233">
        <v>5000</v>
      </c>
    </row>
    <row r="515" spans="1:13" x14ac:dyDescent="0.2">
      <c r="A515" s="462" t="s">
        <v>13</v>
      </c>
      <c r="B515" s="463"/>
      <c r="C515" s="463"/>
      <c r="D515" s="463"/>
      <c r="E515" s="463"/>
      <c r="F515" s="463"/>
      <c r="G515" s="463"/>
      <c r="H515" s="464"/>
      <c r="I515" s="232"/>
      <c r="J515" s="232"/>
      <c r="K515" s="237"/>
      <c r="L515" s="233"/>
      <c r="M515" s="233"/>
    </row>
    <row r="516" spans="1:13" x14ac:dyDescent="0.2">
      <c r="A516" s="21">
        <v>3</v>
      </c>
      <c r="B516" s="21"/>
      <c r="C516" s="21"/>
      <c r="D516" s="506" t="s">
        <v>4</v>
      </c>
      <c r="E516" s="507"/>
      <c r="F516" s="507"/>
      <c r="G516" s="507"/>
      <c r="H516" s="508"/>
      <c r="I516" s="193">
        <f>I517</f>
        <v>5773.44</v>
      </c>
      <c r="J516" s="193">
        <f>J517</f>
        <v>6636.14</v>
      </c>
      <c r="K516" s="54">
        <f t="shared" ref="K516:M516" si="157">K517</f>
        <v>6636</v>
      </c>
      <c r="L516" s="30">
        <f t="shared" si="157"/>
        <v>7000</v>
      </c>
      <c r="M516" s="30">
        <f t="shared" si="157"/>
        <v>5000</v>
      </c>
    </row>
    <row r="517" spans="1:13" x14ac:dyDescent="0.2">
      <c r="A517" s="18"/>
      <c r="B517" s="18">
        <v>37</v>
      </c>
      <c r="C517" s="18"/>
      <c r="D517" s="394" t="s">
        <v>21</v>
      </c>
      <c r="E517" s="395"/>
      <c r="F517" s="395"/>
      <c r="G517" s="395"/>
      <c r="H517" s="396"/>
      <c r="I517" s="167">
        <v>5773.44</v>
      </c>
      <c r="J517" s="167">
        <v>6636.14</v>
      </c>
      <c r="K517" s="52">
        <v>6636</v>
      </c>
      <c r="L517" s="146">
        <v>7000</v>
      </c>
      <c r="M517" s="146">
        <v>5000</v>
      </c>
    </row>
    <row r="518" spans="1:13" ht="15" customHeight="1" x14ac:dyDescent="0.2">
      <c r="A518" s="382" t="s">
        <v>287</v>
      </c>
      <c r="B518" s="383"/>
      <c r="C518" s="383"/>
      <c r="D518" s="383"/>
      <c r="E518" s="383"/>
      <c r="F518" s="383"/>
      <c r="G518" s="383"/>
      <c r="H518" s="384"/>
      <c r="I518" s="168">
        <f t="shared" ref="I518:J518" si="158">I521</f>
        <v>1725.4</v>
      </c>
      <c r="J518" s="168">
        <f t="shared" si="158"/>
        <v>1858.12</v>
      </c>
      <c r="K518" s="16">
        <f>K521</f>
        <v>1990</v>
      </c>
      <c r="L518" s="16">
        <f>L521</f>
        <v>2000</v>
      </c>
      <c r="M518" s="16">
        <f>M521</f>
        <v>2000</v>
      </c>
    </row>
    <row r="519" spans="1:13" s="90" customFormat="1" ht="15" customHeight="1" x14ac:dyDescent="0.2">
      <c r="A519" s="385" t="s">
        <v>178</v>
      </c>
      <c r="B519" s="386"/>
      <c r="C519" s="386"/>
      <c r="D519" s="386"/>
      <c r="E519" s="386"/>
      <c r="F519" s="386"/>
      <c r="G519" s="386"/>
      <c r="H519" s="387"/>
      <c r="I519" s="165"/>
      <c r="J519" s="165"/>
      <c r="K519" s="94"/>
      <c r="L519" s="94"/>
      <c r="M519" s="94"/>
    </row>
    <row r="520" spans="1:13" x14ac:dyDescent="0.2">
      <c r="A520" s="388" t="s">
        <v>78</v>
      </c>
      <c r="B520" s="389"/>
      <c r="C520" s="389"/>
      <c r="D520" s="389"/>
      <c r="E520" s="389"/>
      <c r="F520" s="389"/>
      <c r="G520" s="389"/>
      <c r="H520" s="390"/>
      <c r="I520" s="223">
        <f>I518</f>
        <v>1725.4</v>
      </c>
      <c r="J520" s="223">
        <f>J518</f>
        <v>1858.12</v>
      </c>
      <c r="K520" s="224">
        <f>K518</f>
        <v>1990</v>
      </c>
      <c r="L520" s="224">
        <v>2000</v>
      </c>
      <c r="M520" s="224">
        <v>2000</v>
      </c>
    </row>
    <row r="521" spans="1:13" x14ac:dyDescent="0.2">
      <c r="A521" s="17">
        <v>3</v>
      </c>
      <c r="B521" s="17"/>
      <c r="C521" s="17"/>
      <c r="D521" s="391" t="s">
        <v>4</v>
      </c>
      <c r="E521" s="392"/>
      <c r="F521" s="392"/>
      <c r="G521" s="392"/>
      <c r="H521" s="393"/>
      <c r="I521" s="166">
        <f>I522</f>
        <v>1725.4</v>
      </c>
      <c r="J521" s="166">
        <f>J522</f>
        <v>1858.12</v>
      </c>
      <c r="K521" s="9">
        <f>K522</f>
        <v>1990</v>
      </c>
      <c r="L521" s="9">
        <f t="shared" ref="L521:M521" si="159">L522</f>
        <v>2000</v>
      </c>
      <c r="M521" s="9">
        <f t="shared" si="159"/>
        <v>2000</v>
      </c>
    </row>
    <row r="522" spans="1:13" x14ac:dyDescent="0.2">
      <c r="A522" s="18"/>
      <c r="B522" s="18">
        <v>37</v>
      </c>
      <c r="C522" s="18"/>
      <c r="D522" s="394" t="s">
        <v>21</v>
      </c>
      <c r="E522" s="395"/>
      <c r="F522" s="395"/>
      <c r="G522" s="395"/>
      <c r="H522" s="396"/>
      <c r="I522" s="167">
        <v>1725.4</v>
      </c>
      <c r="J522" s="167">
        <v>1858.12</v>
      </c>
      <c r="K522" s="11">
        <v>1990</v>
      </c>
      <c r="L522" s="11">
        <v>2000</v>
      </c>
      <c r="M522" s="11">
        <v>2000</v>
      </c>
    </row>
    <row r="523" spans="1:13" ht="20.25" customHeight="1" x14ac:dyDescent="0.2">
      <c r="A523" s="382" t="s">
        <v>288</v>
      </c>
      <c r="B523" s="383"/>
      <c r="C523" s="383"/>
      <c r="D523" s="383"/>
      <c r="E523" s="383"/>
      <c r="F523" s="383"/>
      <c r="G523" s="383"/>
      <c r="H523" s="384"/>
      <c r="I523" s="168">
        <f t="shared" ref="I523:J523" si="160">I527</f>
        <v>1656.3</v>
      </c>
      <c r="J523" s="168">
        <f t="shared" si="160"/>
        <v>2654.46</v>
      </c>
      <c r="K523" s="16">
        <f>K527</f>
        <v>2655</v>
      </c>
      <c r="L523" s="16">
        <f t="shared" ref="L523:M523" si="161">L527</f>
        <v>2500</v>
      </c>
      <c r="M523" s="16">
        <f t="shared" si="161"/>
        <v>2500</v>
      </c>
    </row>
    <row r="524" spans="1:13" s="90" customFormat="1" ht="16.5" customHeight="1" x14ac:dyDescent="0.2">
      <c r="A524" s="385" t="s">
        <v>178</v>
      </c>
      <c r="B524" s="386"/>
      <c r="C524" s="386"/>
      <c r="D524" s="386"/>
      <c r="E524" s="386"/>
      <c r="F524" s="386"/>
      <c r="G524" s="386"/>
      <c r="H524" s="387"/>
      <c r="I524" s="165"/>
      <c r="J524" s="165"/>
      <c r="K524" s="94"/>
      <c r="L524" s="94"/>
      <c r="M524" s="94"/>
    </row>
    <row r="525" spans="1:13" x14ac:dyDescent="0.2">
      <c r="A525" s="388" t="s">
        <v>13</v>
      </c>
      <c r="B525" s="389"/>
      <c r="C525" s="389"/>
      <c r="D525" s="389"/>
      <c r="E525" s="389"/>
      <c r="F525" s="389"/>
      <c r="G525" s="389"/>
      <c r="H525" s="390"/>
      <c r="I525" s="223"/>
      <c r="J525" s="223"/>
      <c r="K525" s="224"/>
      <c r="L525" s="224"/>
      <c r="M525" s="224"/>
    </row>
    <row r="526" spans="1:13" x14ac:dyDescent="0.2">
      <c r="A526" s="388" t="s">
        <v>78</v>
      </c>
      <c r="B526" s="389"/>
      <c r="C526" s="389"/>
      <c r="D526" s="389"/>
      <c r="E526" s="389"/>
      <c r="F526" s="389"/>
      <c r="G526" s="389"/>
      <c r="H526" s="390"/>
      <c r="I526" s="223">
        <f>I523</f>
        <v>1656.3</v>
      </c>
      <c r="J526" s="223">
        <f>J523</f>
        <v>2654.46</v>
      </c>
      <c r="K526" s="224">
        <f>K523</f>
        <v>2655</v>
      </c>
      <c r="L526" s="224">
        <v>2500</v>
      </c>
      <c r="M526" s="224">
        <v>2500</v>
      </c>
    </row>
    <row r="527" spans="1:13" x14ac:dyDescent="0.2">
      <c r="A527" s="17">
        <v>3</v>
      </c>
      <c r="B527" s="17"/>
      <c r="C527" s="17"/>
      <c r="D527" s="391" t="s">
        <v>4</v>
      </c>
      <c r="E527" s="392"/>
      <c r="F527" s="392"/>
      <c r="G527" s="392"/>
      <c r="H527" s="393"/>
      <c r="I527" s="166">
        <f>I528</f>
        <v>1656.3</v>
      </c>
      <c r="J527" s="166">
        <f>J528</f>
        <v>2654.46</v>
      </c>
      <c r="K527" s="9">
        <f>K528</f>
        <v>2655</v>
      </c>
      <c r="L527" s="9">
        <f t="shared" ref="L527:M527" si="162">L528</f>
        <v>2500</v>
      </c>
      <c r="M527" s="9">
        <f t="shared" si="162"/>
        <v>2500</v>
      </c>
    </row>
    <row r="528" spans="1:13" x14ac:dyDescent="0.2">
      <c r="A528" s="18"/>
      <c r="B528" s="18">
        <v>37</v>
      </c>
      <c r="C528" s="18"/>
      <c r="D528" s="394" t="s">
        <v>21</v>
      </c>
      <c r="E528" s="395"/>
      <c r="F528" s="395"/>
      <c r="G528" s="395"/>
      <c r="H528" s="396"/>
      <c r="I528" s="167">
        <v>1656.3</v>
      </c>
      <c r="J528" s="167">
        <v>2654.46</v>
      </c>
      <c r="K528" s="11">
        <v>2655</v>
      </c>
      <c r="L528" s="11">
        <v>2500</v>
      </c>
      <c r="M528" s="11">
        <v>2500</v>
      </c>
    </row>
    <row r="529" spans="1:14" ht="20.25" customHeight="1" x14ac:dyDescent="0.2">
      <c r="A529" s="382" t="s">
        <v>289</v>
      </c>
      <c r="B529" s="383"/>
      <c r="C529" s="383"/>
      <c r="D529" s="383"/>
      <c r="E529" s="383"/>
      <c r="F529" s="383"/>
      <c r="G529" s="383"/>
      <c r="H529" s="384"/>
      <c r="I529" s="168">
        <f>I533</f>
        <v>2043.93</v>
      </c>
      <c r="J529" s="168">
        <f>J533</f>
        <v>2654.46</v>
      </c>
      <c r="K529" s="16">
        <f>K533</f>
        <v>3982</v>
      </c>
      <c r="L529" s="16">
        <f t="shared" ref="L529:M529" si="163">L533</f>
        <v>4000</v>
      </c>
      <c r="M529" s="16">
        <f t="shared" si="163"/>
        <v>4000</v>
      </c>
    </row>
    <row r="530" spans="1:14" s="90" customFormat="1" ht="16.5" customHeight="1" x14ac:dyDescent="0.2">
      <c r="A530" s="385" t="s">
        <v>179</v>
      </c>
      <c r="B530" s="386"/>
      <c r="C530" s="386"/>
      <c r="D530" s="386"/>
      <c r="E530" s="386"/>
      <c r="F530" s="386"/>
      <c r="G530" s="386"/>
      <c r="H530" s="387"/>
      <c r="I530" s="165"/>
      <c r="J530" s="165"/>
      <c r="K530" s="94"/>
      <c r="L530" s="94"/>
      <c r="M530" s="94"/>
    </row>
    <row r="531" spans="1:14" x14ac:dyDescent="0.2">
      <c r="A531" s="388" t="s">
        <v>13</v>
      </c>
      <c r="B531" s="389"/>
      <c r="C531" s="389"/>
      <c r="D531" s="389"/>
      <c r="E531" s="389"/>
      <c r="F531" s="389"/>
      <c r="G531" s="389"/>
      <c r="H531" s="390"/>
      <c r="I531" s="223">
        <f>I529</f>
        <v>2043.93</v>
      </c>
      <c r="J531" s="223"/>
      <c r="K531" s="224"/>
      <c r="L531" s="224">
        <v>4000</v>
      </c>
      <c r="M531" s="224">
        <v>4000</v>
      </c>
    </row>
    <row r="532" spans="1:14" ht="15" customHeight="1" x14ac:dyDescent="0.2">
      <c r="A532" s="423" t="s">
        <v>78</v>
      </c>
      <c r="B532" s="424"/>
      <c r="C532" s="424"/>
      <c r="D532" s="424"/>
      <c r="E532" s="424"/>
      <c r="F532" s="424"/>
      <c r="G532" s="424"/>
      <c r="H532" s="425"/>
      <c r="I532" s="229"/>
      <c r="J532" s="229">
        <v>2654.46</v>
      </c>
      <c r="K532" s="224">
        <v>3982</v>
      </c>
      <c r="L532" s="224"/>
      <c r="M532" s="224"/>
    </row>
    <row r="533" spans="1:14" x14ac:dyDescent="0.2">
      <c r="A533" s="17">
        <v>3</v>
      </c>
      <c r="B533" s="17"/>
      <c r="C533" s="17"/>
      <c r="D533" s="391" t="s">
        <v>4</v>
      </c>
      <c r="E533" s="392"/>
      <c r="F533" s="392"/>
      <c r="G533" s="392"/>
      <c r="H533" s="393"/>
      <c r="I533" s="166">
        <f>I534</f>
        <v>2043.93</v>
      </c>
      <c r="J533" s="166">
        <f>J534</f>
        <v>2654.46</v>
      </c>
      <c r="K533" s="9">
        <f>K534</f>
        <v>3982</v>
      </c>
      <c r="L533" s="9">
        <f t="shared" ref="L533:M533" si="164">L534</f>
        <v>4000</v>
      </c>
      <c r="M533" s="9">
        <f t="shared" si="164"/>
        <v>4000</v>
      </c>
    </row>
    <row r="534" spans="1:14" x14ac:dyDescent="0.2">
      <c r="A534" s="18"/>
      <c r="B534" s="18">
        <v>37</v>
      </c>
      <c r="C534" s="18"/>
      <c r="D534" s="394" t="s">
        <v>21</v>
      </c>
      <c r="E534" s="395"/>
      <c r="F534" s="395"/>
      <c r="G534" s="395"/>
      <c r="H534" s="396"/>
      <c r="I534" s="167">
        <v>2043.93</v>
      </c>
      <c r="J534" s="167">
        <v>2654.46</v>
      </c>
      <c r="K534" s="11">
        <v>3982</v>
      </c>
      <c r="L534" s="11">
        <v>4000</v>
      </c>
      <c r="M534" s="11">
        <v>4000</v>
      </c>
    </row>
    <row r="535" spans="1:14" ht="15" customHeight="1" x14ac:dyDescent="0.2">
      <c r="A535" s="382" t="s">
        <v>290</v>
      </c>
      <c r="B535" s="383"/>
      <c r="C535" s="383"/>
      <c r="D535" s="383"/>
      <c r="E535" s="383"/>
      <c r="F535" s="383"/>
      <c r="G535" s="383"/>
      <c r="H535" s="384"/>
      <c r="I535" s="168">
        <f t="shared" ref="I535:J535" si="165">I539</f>
        <v>0</v>
      </c>
      <c r="J535" s="168">
        <f t="shared" si="165"/>
        <v>13272.28</v>
      </c>
      <c r="K535" s="16">
        <f>K539</f>
        <v>26545</v>
      </c>
      <c r="L535" s="16">
        <f t="shared" ref="L535:M535" si="166">L539</f>
        <v>27000</v>
      </c>
      <c r="M535" s="16">
        <f t="shared" si="166"/>
        <v>25000</v>
      </c>
    </row>
    <row r="536" spans="1:14" s="90" customFormat="1" ht="15" customHeight="1" x14ac:dyDescent="0.2">
      <c r="A536" s="385" t="s">
        <v>176</v>
      </c>
      <c r="B536" s="386"/>
      <c r="C536" s="386"/>
      <c r="D536" s="386"/>
      <c r="E536" s="386"/>
      <c r="F536" s="386"/>
      <c r="G536" s="386"/>
      <c r="H536" s="387"/>
      <c r="I536" s="165"/>
      <c r="J536" s="165"/>
      <c r="K536" s="94"/>
      <c r="L536" s="94"/>
      <c r="M536" s="94"/>
    </row>
    <row r="537" spans="1:14" x14ac:dyDescent="0.2">
      <c r="A537" s="388" t="s">
        <v>13</v>
      </c>
      <c r="B537" s="389"/>
      <c r="C537" s="389"/>
      <c r="D537" s="389"/>
      <c r="E537" s="389"/>
      <c r="F537" s="389"/>
      <c r="G537" s="389"/>
      <c r="H537" s="390"/>
      <c r="I537" s="223"/>
      <c r="J537" s="223"/>
      <c r="K537" s="237">
        <v>0</v>
      </c>
      <c r="L537" s="239"/>
      <c r="M537" s="239"/>
    </row>
    <row r="538" spans="1:14" x14ac:dyDescent="0.2">
      <c r="A538" s="388" t="s">
        <v>78</v>
      </c>
      <c r="B538" s="389"/>
      <c r="C538" s="389"/>
      <c r="D538" s="389"/>
      <c r="E538" s="389"/>
      <c r="F538" s="389"/>
      <c r="G538" s="389"/>
      <c r="H538" s="390"/>
      <c r="I538" s="223"/>
      <c r="J538" s="223">
        <f>J535</f>
        <v>13272.28</v>
      </c>
      <c r="K538" s="237">
        <f>K535-K537</f>
        <v>26545</v>
      </c>
      <c r="L538" s="237">
        <v>27000</v>
      </c>
      <c r="M538" s="237">
        <v>25000</v>
      </c>
    </row>
    <row r="539" spans="1:14" x14ac:dyDescent="0.2">
      <c r="A539" s="17">
        <v>3</v>
      </c>
      <c r="B539" s="17"/>
      <c r="C539" s="17"/>
      <c r="D539" s="391" t="s">
        <v>4</v>
      </c>
      <c r="E539" s="392"/>
      <c r="F539" s="392"/>
      <c r="G539" s="392"/>
      <c r="H539" s="393"/>
      <c r="I539" s="166"/>
      <c r="J539" s="166">
        <f>J540</f>
        <v>13272.28</v>
      </c>
      <c r="K539" s="32">
        <f>K540</f>
        <v>26545</v>
      </c>
      <c r="L539" s="32">
        <f t="shared" ref="L539:M539" si="167">L540</f>
        <v>27000</v>
      </c>
      <c r="M539" s="32">
        <f t="shared" si="167"/>
        <v>25000</v>
      </c>
    </row>
    <row r="540" spans="1:14" x14ac:dyDescent="0.2">
      <c r="A540" s="18"/>
      <c r="B540" s="18">
        <v>37</v>
      </c>
      <c r="C540" s="18"/>
      <c r="D540" s="394" t="s">
        <v>21</v>
      </c>
      <c r="E540" s="395"/>
      <c r="F540" s="395"/>
      <c r="G540" s="395"/>
      <c r="H540" s="396"/>
      <c r="I540" s="167"/>
      <c r="J540" s="167">
        <v>13272.28</v>
      </c>
      <c r="K540" s="22">
        <v>26545</v>
      </c>
      <c r="L540" s="22">
        <v>27000</v>
      </c>
      <c r="M540" s="22">
        <v>25000</v>
      </c>
    </row>
    <row r="541" spans="1:14" ht="25.5" customHeight="1" x14ac:dyDescent="0.2">
      <c r="A541" s="447" t="s">
        <v>155</v>
      </c>
      <c r="B541" s="448"/>
      <c r="C541" s="448"/>
      <c r="D541" s="448"/>
      <c r="E541" s="448"/>
      <c r="F541" s="448"/>
      <c r="G541" s="448"/>
      <c r="H541" s="449"/>
      <c r="I541" s="171">
        <f t="shared" ref="I541:J541" si="168">I542+I549</f>
        <v>610.53</v>
      </c>
      <c r="J541" s="171">
        <f t="shared" si="168"/>
        <v>1406.8600000000001</v>
      </c>
      <c r="K541" s="71">
        <f>K542+K549</f>
        <v>1541</v>
      </c>
      <c r="L541" s="71">
        <f>L542+L549</f>
        <v>1500</v>
      </c>
      <c r="M541" s="71">
        <f>M542+M549</f>
        <v>1500</v>
      </c>
      <c r="N541" s="90"/>
    </row>
    <row r="542" spans="1:14" ht="15" customHeight="1" x14ac:dyDescent="0.2">
      <c r="A542" s="382" t="s">
        <v>291</v>
      </c>
      <c r="B542" s="383"/>
      <c r="C542" s="383"/>
      <c r="D542" s="383"/>
      <c r="E542" s="383"/>
      <c r="F542" s="383"/>
      <c r="G542" s="383"/>
      <c r="H542" s="384"/>
      <c r="I542" s="168">
        <f t="shared" ref="I542:J542" si="169">I546</f>
        <v>212.36</v>
      </c>
      <c r="J542" s="168">
        <f t="shared" si="169"/>
        <v>345.08000000000004</v>
      </c>
      <c r="K542" s="16">
        <f>K546</f>
        <v>877</v>
      </c>
      <c r="L542" s="16">
        <f t="shared" ref="L542:M542" si="170">L546</f>
        <v>500</v>
      </c>
      <c r="M542" s="16">
        <f t="shared" si="170"/>
        <v>500</v>
      </c>
    </row>
    <row r="543" spans="1:14" s="90" customFormat="1" ht="24" customHeight="1" x14ac:dyDescent="0.2">
      <c r="A543" s="385" t="s">
        <v>177</v>
      </c>
      <c r="B543" s="386"/>
      <c r="C543" s="386"/>
      <c r="D543" s="386"/>
      <c r="E543" s="386"/>
      <c r="F543" s="386"/>
      <c r="G543" s="386"/>
      <c r="H543" s="387"/>
      <c r="I543" s="165"/>
      <c r="J543" s="165"/>
      <c r="K543" s="94"/>
      <c r="L543" s="94"/>
      <c r="M543" s="94"/>
    </row>
    <row r="544" spans="1:14" s="216" customFormat="1" ht="14.25" customHeight="1" x14ac:dyDescent="0.2">
      <c r="A544" s="388" t="s">
        <v>78</v>
      </c>
      <c r="B544" s="389"/>
      <c r="C544" s="389"/>
      <c r="D544" s="389"/>
      <c r="E544" s="389"/>
      <c r="F544" s="389"/>
      <c r="G544" s="389"/>
      <c r="H544" s="390"/>
      <c r="I544" s="223"/>
      <c r="J544" s="223">
        <f>J542</f>
        <v>345.08000000000004</v>
      </c>
      <c r="K544" s="237">
        <v>877</v>
      </c>
      <c r="L544" s="237">
        <v>500</v>
      </c>
      <c r="M544" s="237">
        <v>500</v>
      </c>
    </row>
    <row r="545" spans="1:13" x14ac:dyDescent="0.2">
      <c r="A545" s="388" t="s">
        <v>13</v>
      </c>
      <c r="B545" s="389"/>
      <c r="C545" s="389"/>
      <c r="D545" s="389"/>
      <c r="E545" s="389"/>
      <c r="F545" s="389"/>
      <c r="G545" s="389"/>
      <c r="H545" s="390"/>
      <c r="I545" s="223">
        <f>I542</f>
        <v>212.36</v>
      </c>
      <c r="J545" s="223"/>
      <c r="K545" s="237">
        <f>K542-K544</f>
        <v>0</v>
      </c>
      <c r="L545" s="239"/>
      <c r="M545" s="237"/>
    </row>
    <row r="546" spans="1:13" x14ac:dyDescent="0.2">
      <c r="A546" s="17">
        <v>3</v>
      </c>
      <c r="B546" s="17"/>
      <c r="C546" s="17"/>
      <c r="D546" s="391" t="s">
        <v>4</v>
      </c>
      <c r="E546" s="392"/>
      <c r="F546" s="392"/>
      <c r="G546" s="392"/>
      <c r="H546" s="393"/>
      <c r="I546" s="166">
        <f>I547+I548</f>
        <v>212.36</v>
      </c>
      <c r="J546" s="166">
        <f>J547+J548</f>
        <v>345.08000000000004</v>
      </c>
      <c r="K546" s="32">
        <f>K547+K548</f>
        <v>877</v>
      </c>
      <c r="L546" s="32">
        <f>L547+L548</f>
        <v>500</v>
      </c>
      <c r="M546" s="32">
        <f>M547+M548</f>
        <v>500</v>
      </c>
    </row>
    <row r="547" spans="1:13" x14ac:dyDescent="0.2">
      <c r="A547" s="18"/>
      <c r="B547" s="18">
        <v>38</v>
      </c>
      <c r="C547" s="18"/>
      <c r="D547" s="394" t="s">
        <v>7</v>
      </c>
      <c r="E547" s="395"/>
      <c r="F547" s="395"/>
      <c r="G547" s="395"/>
      <c r="H547" s="396"/>
      <c r="I547" s="167">
        <v>212.36</v>
      </c>
      <c r="J547" s="167">
        <v>132.72</v>
      </c>
      <c r="K547" s="22">
        <v>213</v>
      </c>
      <c r="L547" s="22">
        <v>500</v>
      </c>
      <c r="M547" s="22">
        <v>500</v>
      </c>
    </row>
    <row r="548" spans="1:13" x14ac:dyDescent="0.2">
      <c r="A548" s="18"/>
      <c r="B548" s="18">
        <v>36</v>
      </c>
      <c r="C548" s="18"/>
      <c r="D548" s="394" t="s">
        <v>107</v>
      </c>
      <c r="E548" s="395"/>
      <c r="F548" s="395"/>
      <c r="G548" s="395"/>
      <c r="H548" s="396"/>
      <c r="I548" s="167"/>
      <c r="J548" s="167">
        <v>212.36</v>
      </c>
      <c r="K548" s="22">
        <v>664</v>
      </c>
      <c r="L548" s="22"/>
      <c r="M548" s="22"/>
    </row>
    <row r="549" spans="1:13" ht="15" customHeight="1" x14ac:dyDescent="0.2">
      <c r="A549" s="382" t="s">
        <v>292</v>
      </c>
      <c r="B549" s="383"/>
      <c r="C549" s="383"/>
      <c r="D549" s="383"/>
      <c r="E549" s="383"/>
      <c r="F549" s="383"/>
      <c r="G549" s="383"/>
      <c r="H549" s="384"/>
      <c r="I549" s="168">
        <f t="shared" ref="I549:J549" si="171">I553</f>
        <v>398.17</v>
      </c>
      <c r="J549" s="168">
        <f t="shared" si="171"/>
        <v>1061.78</v>
      </c>
      <c r="K549" s="16">
        <f>K553</f>
        <v>664</v>
      </c>
      <c r="L549" s="16">
        <f t="shared" ref="L549:M549" si="172">L553</f>
        <v>1000</v>
      </c>
      <c r="M549" s="16">
        <f t="shared" si="172"/>
        <v>1000</v>
      </c>
    </row>
    <row r="550" spans="1:13" s="90" customFormat="1" ht="25.5" customHeight="1" x14ac:dyDescent="0.2">
      <c r="A550" s="385" t="s">
        <v>177</v>
      </c>
      <c r="B550" s="386"/>
      <c r="C550" s="386"/>
      <c r="D550" s="386"/>
      <c r="E550" s="386"/>
      <c r="F550" s="386"/>
      <c r="G550" s="386"/>
      <c r="H550" s="387"/>
      <c r="I550" s="165"/>
      <c r="J550" s="165"/>
      <c r="K550" s="94"/>
      <c r="L550" s="94"/>
      <c r="M550" s="94"/>
    </row>
    <row r="551" spans="1:13" s="216" customFormat="1" ht="15" customHeight="1" x14ac:dyDescent="0.2">
      <c r="A551" s="388" t="s">
        <v>78</v>
      </c>
      <c r="B551" s="389"/>
      <c r="C551" s="389"/>
      <c r="D551" s="389"/>
      <c r="E551" s="389"/>
      <c r="F551" s="389"/>
      <c r="G551" s="389"/>
      <c r="H551" s="390"/>
      <c r="I551" s="223"/>
      <c r="J551" s="223">
        <f>J549</f>
        <v>1061.78</v>
      </c>
      <c r="K551" s="237">
        <v>664</v>
      </c>
      <c r="L551" s="237">
        <v>1000</v>
      </c>
      <c r="M551" s="237">
        <v>1000</v>
      </c>
    </row>
    <row r="552" spans="1:13" x14ac:dyDescent="0.2">
      <c r="A552" s="388" t="s">
        <v>13</v>
      </c>
      <c r="B552" s="389"/>
      <c r="C552" s="389"/>
      <c r="D552" s="389"/>
      <c r="E552" s="389"/>
      <c r="F552" s="389"/>
      <c r="G552" s="389"/>
      <c r="H552" s="390"/>
      <c r="I552" s="223">
        <f>I549</f>
        <v>398.17</v>
      </c>
      <c r="J552" s="223"/>
      <c r="K552" s="224">
        <f>K549-K551</f>
        <v>0</v>
      </c>
      <c r="L552" s="224"/>
      <c r="M552" s="224"/>
    </row>
    <row r="553" spans="1:13" x14ac:dyDescent="0.2">
      <c r="A553" s="17">
        <v>3</v>
      </c>
      <c r="B553" s="17"/>
      <c r="C553" s="17"/>
      <c r="D553" s="391" t="s">
        <v>4</v>
      </c>
      <c r="E553" s="392"/>
      <c r="F553" s="392"/>
      <c r="G553" s="392"/>
      <c r="H553" s="393"/>
      <c r="I553" s="166">
        <f>I554</f>
        <v>398.17</v>
      </c>
      <c r="J553" s="166">
        <f>J554</f>
        <v>1061.78</v>
      </c>
      <c r="K553" s="61">
        <f>K554</f>
        <v>664</v>
      </c>
      <c r="L553" s="9">
        <f t="shared" ref="L553:M553" si="173">L554</f>
        <v>1000</v>
      </c>
      <c r="M553" s="9">
        <f t="shared" si="173"/>
        <v>1000</v>
      </c>
    </row>
    <row r="554" spans="1:13" x14ac:dyDescent="0.2">
      <c r="A554" s="18"/>
      <c r="B554" s="18">
        <v>38</v>
      </c>
      <c r="C554" s="18"/>
      <c r="D554" s="394" t="s">
        <v>7</v>
      </c>
      <c r="E554" s="395"/>
      <c r="F554" s="395"/>
      <c r="G554" s="395"/>
      <c r="H554" s="396"/>
      <c r="I554" s="167">
        <v>398.17</v>
      </c>
      <c r="J554" s="167">
        <v>1061.78</v>
      </c>
      <c r="K554" s="11">
        <v>664</v>
      </c>
      <c r="L554" s="11">
        <v>1000</v>
      </c>
      <c r="M554" s="11">
        <v>1000</v>
      </c>
    </row>
    <row r="555" spans="1:13" ht="16.5" customHeight="1" x14ac:dyDescent="0.2">
      <c r="A555" s="19"/>
      <c r="B555" s="19"/>
      <c r="C555" s="19"/>
      <c r="D555" s="19"/>
      <c r="E555" s="143"/>
      <c r="F555" s="143"/>
      <c r="G555" s="143"/>
      <c r="H555" s="143"/>
      <c r="I555" s="159"/>
      <c r="J555" s="159"/>
      <c r="K555" s="35"/>
      <c r="L555" s="35"/>
      <c r="M555" s="35"/>
    </row>
    <row r="556" spans="1:13" x14ac:dyDescent="0.2">
      <c r="A556" s="377" t="s">
        <v>52</v>
      </c>
      <c r="B556" s="377"/>
      <c r="C556" s="377"/>
      <c r="D556" s="377"/>
      <c r="E556" s="377"/>
      <c r="F556" s="377"/>
      <c r="G556" s="377"/>
      <c r="H556" s="377"/>
      <c r="I556" s="377"/>
      <c r="J556" s="377"/>
      <c r="K556" s="377"/>
      <c r="L556" s="377"/>
      <c r="M556" s="377"/>
    </row>
    <row r="557" spans="1:13" x14ac:dyDescent="0.2">
      <c r="A557" s="377" t="s">
        <v>53</v>
      </c>
      <c r="B557" s="377"/>
      <c r="C557" s="377"/>
      <c r="D557" s="377"/>
      <c r="E557" s="377"/>
      <c r="F557" s="377"/>
      <c r="G557" s="377"/>
      <c r="H557" s="377"/>
      <c r="I557" s="377"/>
      <c r="J557" s="377"/>
      <c r="K557" s="377"/>
      <c r="L557" s="377"/>
      <c r="M557" s="377"/>
    </row>
    <row r="558" spans="1:13" s="217" customFormat="1" x14ac:dyDescent="0.2">
      <c r="E558" s="218"/>
      <c r="F558" s="218"/>
      <c r="G558" s="218"/>
      <c r="H558" s="218"/>
      <c r="I558" s="219"/>
      <c r="J558" s="219"/>
      <c r="M558" s="40"/>
    </row>
    <row r="559" spans="1:13" s="217" customFormat="1" x14ac:dyDescent="0.2">
      <c r="A559" s="217" t="s">
        <v>300</v>
      </c>
      <c r="E559" s="218"/>
      <c r="F559" s="218"/>
      <c r="G559" s="218"/>
      <c r="H559" s="218"/>
      <c r="I559" s="219"/>
      <c r="J559" s="219"/>
      <c r="M559" s="40"/>
    </row>
    <row r="560" spans="1:13" s="217" customFormat="1" x14ac:dyDescent="0.2">
      <c r="A560" s="217" t="s">
        <v>301</v>
      </c>
      <c r="E560" s="218"/>
      <c r="F560" s="218"/>
      <c r="G560" s="218"/>
      <c r="H560" s="218"/>
      <c r="I560" s="219"/>
      <c r="J560" s="219"/>
      <c r="M560" s="40"/>
    </row>
    <row r="561" spans="1:13" s="220" customFormat="1" x14ac:dyDescent="0.2">
      <c r="A561" s="60" t="s">
        <v>302</v>
      </c>
      <c r="B561" s="60"/>
      <c r="C561" s="60"/>
      <c r="D561" s="60"/>
      <c r="E561" s="144"/>
      <c r="F561" s="144"/>
      <c r="G561" s="144"/>
      <c r="H561" s="144"/>
      <c r="I561" s="160"/>
      <c r="J561" s="160"/>
      <c r="M561" s="42"/>
    </row>
    <row r="562" spans="1:13" x14ac:dyDescent="0.2">
      <c r="A562" s="216"/>
      <c r="B562" s="216"/>
      <c r="C562" s="216"/>
      <c r="D562" s="216"/>
      <c r="E562" s="221"/>
      <c r="F562" s="221"/>
      <c r="G562" s="221"/>
      <c r="H562" s="221"/>
      <c r="I562" s="222"/>
      <c r="J562" s="222"/>
      <c r="L562" s="38" t="s">
        <v>86</v>
      </c>
      <c r="M562" s="26"/>
    </row>
    <row r="563" spans="1:13" x14ac:dyDescent="0.2">
      <c r="E563" s="206"/>
      <c r="F563" s="206"/>
      <c r="G563" s="206"/>
      <c r="H563" s="206"/>
      <c r="L563" s="38" t="s">
        <v>57</v>
      </c>
      <c r="M563" s="26"/>
    </row>
    <row r="564" spans="1:13" x14ac:dyDescent="0.2">
      <c r="E564" s="206"/>
      <c r="F564" s="206"/>
      <c r="G564" s="206"/>
      <c r="H564" s="206"/>
    </row>
    <row r="565" spans="1:13" x14ac:dyDescent="0.2">
      <c r="E565" s="206"/>
      <c r="F565" s="206"/>
      <c r="G565" s="206"/>
      <c r="H565" s="206"/>
    </row>
    <row r="566" spans="1:13" x14ac:dyDescent="0.2">
      <c r="E566" s="206"/>
      <c r="F566" s="206"/>
      <c r="G566" s="206"/>
      <c r="H566" s="206"/>
    </row>
    <row r="567" spans="1:13" x14ac:dyDescent="0.2">
      <c r="E567" s="206"/>
      <c r="F567" s="206"/>
      <c r="G567" s="206"/>
      <c r="H567" s="206"/>
    </row>
    <row r="568" spans="1:13" x14ac:dyDescent="0.2">
      <c r="E568" s="206"/>
      <c r="F568" s="206"/>
      <c r="G568" s="206"/>
      <c r="H568" s="206"/>
    </row>
  </sheetData>
  <mergeCells count="558">
    <mergeCell ref="D371:H371"/>
    <mergeCell ref="D372:H372"/>
    <mergeCell ref="A361:H361"/>
    <mergeCell ref="A254:H254"/>
    <mergeCell ref="A255:H255"/>
    <mergeCell ref="A256:H256"/>
    <mergeCell ref="A257:H257"/>
    <mergeCell ref="D258:H258"/>
    <mergeCell ref="D259:H259"/>
    <mergeCell ref="A362:H362"/>
    <mergeCell ref="A363:H363"/>
    <mergeCell ref="A364:H364"/>
    <mergeCell ref="D365:H365"/>
    <mergeCell ref="D366:H366"/>
    <mergeCell ref="A355:H355"/>
    <mergeCell ref="A356:H356"/>
    <mergeCell ref="D357:H357"/>
    <mergeCell ref="D358:H358"/>
    <mergeCell ref="D359:H359"/>
    <mergeCell ref="D360:H360"/>
    <mergeCell ref="A340:H340"/>
    <mergeCell ref="D341:H341"/>
    <mergeCell ref="D342:H342"/>
    <mergeCell ref="A352:H352"/>
    <mergeCell ref="A239:H239"/>
    <mergeCell ref="D240:H240"/>
    <mergeCell ref="D241:H241"/>
    <mergeCell ref="D390:H390"/>
    <mergeCell ref="D391:H391"/>
    <mergeCell ref="D392:H392"/>
    <mergeCell ref="D272:H272"/>
    <mergeCell ref="D273:H273"/>
    <mergeCell ref="A343:H343"/>
    <mergeCell ref="A344:H344"/>
    <mergeCell ref="A345:H345"/>
    <mergeCell ref="D350:H350"/>
    <mergeCell ref="D348:H348"/>
    <mergeCell ref="D349:H349"/>
    <mergeCell ref="D373:H373"/>
    <mergeCell ref="D374:H374"/>
    <mergeCell ref="A375:H375"/>
    <mergeCell ref="A376:H376"/>
    <mergeCell ref="A377:H377"/>
    <mergeCell ref="A378:H378"/>
    <mergeCell ref="A367:H367"/>
    <mergeCell ref="A368:H368"/>
    <mergeCell ref="A369:H369"/>
    <mergeCell ref="A370:H370"/>
    <mergeCell ref="D89:H89"/>
    <mergeCell ref="A95:H95"/>
    <mergeCell ref="A96:H96"/>
    <mergeCell ref="A97:H97"/>
    <mergeCell ref="D98:H98"/>
    <mergeCell ref="D99:H99"/>
    <mergeCell ref="D264:H264"/>
    <mergeCell ref="D265:H265"/>
    <mergeCell ref="A266:H266"/>
    <mergeCell ref="D108:H108"/>
    <mergeCell ref="D109:H109"/>
    <mergeCell ref="D222:H222"/>
    <mergeCell ref="D223:H223"/>
    <mergeCell ref="A236:H236"/>
    <mergeCell ref="A237:H237"/>
    <mergeCell ref="D252:H252"/>
    <mergeCell ref="D253:H253"/>
    <mergeCell ref="D234:H234"/>
    <mergeCell ref="D235:H235"/>
    <mergeCell ref="A242:H242"/>
    <mergeCell ref="A243:H243"/>
    <mergeCell ref="A244:H244"/>
    <mergeCell ref="A245:H245"/>
    <mergeCell ref="A238:H238"/>
    <mergeCell ref="D88:H88"/>
    <mergeCell ref="A84:H84"/>
    <mergeCell ref="A556:M556"/>
    <mergeCell ref="D546:H546"/>
    <mergeCell ref="A535:H535"/>
    <mergeCell ref="A536:H536"/>
    <mergeCell ref="A537:H537"/>
    <mergeCell ref="A538:H538"/>
    <mergeCell ref="D539:H539"/>
    <mergeCell ref="D540:H540"/>
    <mergeCell ref="A529:H529"/>
    <mergeCell ref="A530:H530"/>
    <mergeCell ref="A531:H531"/>
    <mergeCell ref="A532:H532"/>
    <mergeCell ref="D533:H533"/>
    <mergeCell ref="D534:H534"/>
    <mergeCell ref="A523:H523"/>
    <mergeCell ref="A524:H524"/>
    <mergeCell ref="D104:H104"/>
    <mergeCell ref="A100:H100"/>
    <mergeCell ref="A101:H101"/>
    <mergeCell ref="A102:H102"/>
    <mergeCell ref="A105:H105"/>
    <mergeCell ref="D517:H517"/>
    <mergeCell ref="A557:M557"/>
    <mergeCell ref="I7:I10"/>
    <mergeCell ref="J7:J10"/>
    <mergeCell ref="A35:H35"/>
    <mergeCell ref="A36:H36"/>
    <mergeCell ref="A38:H38"/>
    <mergeCell ref="D39:H39"/>
    <mergeCell ref="D553:H553"/>
    <mergeCell ref="D554:H554"/>
    <mergeCell ref="D547:H547"/>
    <mergeCell ref="D548:H548"/>
    <mergeCell ref="A549:H549"/>
    <mergeCell ref="A550:H550"/>
    <mergeCell ref="A551:H551"/>
    <mergeCell ref="A552:H552"/>
    <mergeCell ref="A541:H541"/>
    <mergeCell ref="A542:H542"/>
    <mergeCell ref="A543:H543"/>
    <mergeCell ref="A544:H544"/>
    <mergeCell ref="A545:H545"/>
    <mergeCell ref="A525:H525"/>
    <mergeCell ref="A526:H526"/>
    <mergeCell ref="D527:H527"/>
    <mergeCell ref="D528:H528"/>
    <mergeCell ref="A518:H518"/>
    <mergeCell ref="A519:H519"/>
    <mergeCell ref="A520:H520"/>
    <mergeCell ref="D521:H521"/>
    <mergeCell ref="D522:H522"/>
    <mergeCell ref="D511:H511"/>
    <mergeCell ref="A512:H512"/>
    <mergeCell ref="A513:H513"/>
    <mergeCell ref="A514:H514"/>
    <mergeCell ref="A515:H515"/>
    <mergeCell ref="D516:H516"/>
    <mergeCell ref="D505:H505"/>
    <mergeCell ref="A506:H506"/>
    <mergeCell ref="A507:H507"/>
    <mergeCell ref="A508:H508"/>
    <mergeCell ref="D509:H509"/>
    <mergeCell ref="D510:H510"/>
    <mergeCell ref="D498:H498"/>
    <mergeCell ref="D499:H499"/>
    <mergeCell ref="A500:H500"/>
    <mergeCell ref="A501:H501"/>
    <mergeCell ref="A502:H502"/>
    <mergeCell ref="D504:H504"/>
    <mergeCell ref="A492:H492"/>
    <mergeCell ref="A493:H493"/>
    <mergeCell ref="A494:H494"/>
    <mergeCell ref="A495:H495"/>
    <mergeCell ref="A496:H496"/>
    <mergeCell ref="A497:H497"/>
    <mergeCell ref="A503:H503"/>
    <mergeCell ref="A486:H486"/>
    <mergeCell ref="A487:H487"/>
    <mergeCell ref="A488:H488"/>
    <mergeCell ref="A489:H489"/>
    <mergeCell ref="D490:H490"/>
    <mergeCell ref="D491:H491"/>
    <mergeCell ref="A480:H480"/>
    <mergeCell ref="A481:H481"/>
    <mergeCell ref="A482:H482"/>
    <mergeCell ref="A483:H483"/>
    <mergeCell ref="D484:H484"/>
    <mergeCell ref="D485:H485"/>
    <mergeCell ref="A474:H474"/>
    <mergeCell ref="A475:H475"/>
    <mergeCell ref="A476:H476"/>
    <mergeCell ref="D477:H477"/>
    <mergeCell ref="D478:H478"/>
    <mergeCell ref="A479:H479"/>
    <mergeCell ref="A468:H468"/>
    <mergeCell ref="A469:H469"/>
    <mergeCell ref="D470:H470"/>
    <mergeCell ref="D471:H471"/>
    <mergeCell ref="D472:H472"/>
    <mergeCell ref="A473:H473"/>
    <mergeCell ref="D454:H454"/>
    <mergeCell ref="D455:H455"/>
    <mergeCell ref="D456:H456"/>
    <mergeCell ref="A465:H465"/>
    <mergeCell ref="A466:H466"/>
    <mergeCell ref="A467:H467"/>
    <mergeCell ref="D461:H461"/>
    <mergeCell ref="A460:H460"/>
    <mergeCell ref="D462:H462"/>
    <mergeCell ref="D463:H463"/>
    <mergeCell ref="D464:H464"/>
    <mergeCell ref="A448:H448"/>
    <mergeCell ref="A449:H449"/>
    <mergeCell ref="D450:H450"/>
    <mergeCell ref="D451:H451"/>
    <mergeCell ref="D452:H452"/>
    <mergeCell ref="D453:H453"/>
    <mergeCell ref="A457:H457"/>
    <mergeCell ref="A458:H458"/>
    <mergeCell ref="A459:H459"/>
    <mergeCell ref="A442:H442"/>
    <mergeCell ref="A443:H443"/>
    <mergeCell ref="A444:H444"/>
    <mergeCell ref="A445:H445"/>
    <mergeCell ref="A446:H446"/>
    <mergeCell ref="A447:H447"/>
    <mergeCell ref="A436:H436"/>
    <mergeCell ref="A437:H437"/>
    <mergeCell ref="A438:H438"/>
    <mergeCell ref="D439:H439"/>
    <mergeCell ref="D440:H440"/>
    <mergeCell ref="A441:H441"/>
    <mergeCell ref="A430:H430"/>
    <mergeCell ref="A431:H431"/>
    <mergeCell ref="D432:H432"/>
    <mergeCell ref="D433:H433"/>
    <mergeCell ref="A434:H434"/>
    <mergeCell ref="A435:H435"/>
    <mergeCell ref="D424:H424"/>
    <mergeCell ref="D425:H425"/>
    <mergeCell ref="D426:H426"/>
    <mergeCell ref="A427:H427"/>
    <mergeCell ref="A428:H428"/>
    <mergeCell ref="A429:H429"/>
    <mergeCell ref="A418:H418"/>
    <mergeCell ref="D419:H419"/>
    <mergeCell ref="D420:H420"/>
    <mergeCell ref="A421:H421"/>
    <mergeCell ref="A422:H422"/>
    <mergeCell ref="A423:H423"/>
    <mergeCell ref="A412:H412"/>
    <mergeCell ref="A413:H413"/>
    <mergeCell ref="D414:H414"/>
    <mergeCell ref="D415:H415"/>
    <mergeCell ref="A416:H416"/>
    <mergeCell ref="A417:H417"/>
    <mergeCell ref="D406:H406"/>
    <mergeCell ref="D407:H407"/>
    <mergeCell ref="D408:H408"/>
    <mergeCell ref="A409:H409"/>
    <mergeCell ref="A410:H410"/>
    <mergeCell ref="A411:H411"/>
    <mergeCell ref="D400:H400"/>
    <mergeCell ref="A401:H401"/>
    <mergeCell ref="A402:H402"/>
    <mergeCell ref="A403:H403"/>
    <mergeCell ref="A404:H404"/>
    <mergeCell ref="D405:H405"/>
    <mergeCell ref="A394:H394"/>
    <mergeCell ref="A395:H395"/>
    <mergeCell ref="A396:H396"/>
    <mergeCell ref="D397:H397"/>
    <mergeCell ref="D398:H398"/>
    <mergeCell ref="D399:H399"/>
    <mergeCell ref="A379:H379"/>
    <mergeCell ref="D380:H380"/>
    <mergeCell ref="D381:H381"/>
    <mergeCell ref="D382:H382"/>
    <mergeCell ref="D383:H383"/>
    <mergeCell ref="A393:H393"/>
    <mergeCell ref="A384:H384"/>
    <mergeCell ref="A385:H385"/>
    <mergeCell ref="A386:H386"/>
    <mergeCell ref="A387:H387"/>
    <mergeCell ref="A388:H388"/>
    <mergeCell ref="D389:H389"/>
    <mergeCell ref="A353:H353"/>
    <mergeCell ref="A354:H354"/>
    <mergeCell ref="D351:H351"/>
    <mergeCell ref="D326:H326"/>
    <mergeCell ref="D327:H327"/>
    <mergeCell ref="D328:H328"/>
    <mergeCell ref="D329:H329"/>
    <mergeCell ref="A338:H338"/>
    <mergeCell ref="A339:H339"/>
    <mergeCell ref="A330:H330"/>
    <mergeCell ref="A331:H331"/>
    <mergeCell ref="A332:H332"/>
    <mergeCell ref="A333:H333"/>
    <mergeCell ref="D334:H334"/>
    <mergeCell ref="D335:H335"/>
    <mergeCell ref="D336:H336"/>
    <mergeCell ref="D337:H337"/>
    <mergeCell ref="A346:H346"/>
    <mergeCell ref="A347:H347"/>
    <mergeCell ref="D320:H320"/>
    <mergeCell ref="A321:H321"/>
    <mergeCell ref="A322:H322"/>
    <mergeCell ref="A323:H323"/>
    <mergeCell ref="A324:H324"/>
    <mergeCell ref="A325:H325"/>
    <mergeCell ref="D307:H307"/>
    <mergeCell ref="A315:H315"/>
    <mergeCell ref="A316:H316"/>
    <mergeCell ref="A317:H317"/>
    <mergeCell ref="A318:H318"/>
    <mergeCell ref="D319:H319"/>
    <mergeCell ref="A308:H308"/>
    <mergeCell ref="A309:H309"/>
    <mergeCell ref="A310:H310"/>
    <mergeCell ref="D311:H311"/>
    <mergeCell ref="D312:H312"/>
    <mergeCell ref="D313:H313"/>
    <mergeCell ref="D314:H314"/>
    <mergeCell ref="D296:H296"/>
    <mergeCell ref="A302:H302"/>
    <mergeCell ref="A303:H303"/>
    <mergeCell ref="A304:H304"/>
    <mergeCell ref="A305:H305"/>
    <mergeCell ref="D306:H306"/>
    <mergeCell ref="D290:H290"/>
    <mergeCell ref="A291:H291"/>
    <mergeCell ref="A292:H292"/>
    <mergeCell ref="A293:H293"/>
    <mergeCell ref="A294:H294"/>
    <mergeCell ref="D295:H295"/>
    <mergeCell ref="A297:H297"/>
    <mergeCell ref="A298:H298"/>
    <mergeCell ref="A299:H299"/>
    <mergeCell ref="D300:H300"/>
    <mergeCell ref="D301:H301"/>
    <mergeCell ref="D284:H284"/>
    <mergeCell ref="A285:H285"/>
    <mergeCell ref="A286:H286"/>
    <mergeCell ref="A287:H287"/>
    <mergeCell ref="A288:H288"/>
    <mergeCell ref="D289:H289"/>
    <mergeCell ref="D278:H278"/>
    <mergeCell ref="D279:H279"/>
    <mergeCell ref="A280:H280"/>
    <mergeCell ref="A281:H281"/>
    <mergeCell ref="A282:H282"/>
    <mergeCell ref="D283:H283"/>
    <mergeCell ref="A274:H274"/>
    <mergeCell ref="A275:H275"/>
    <mergeCell ref="A276:H276"/>
    <mergeCell ref="A277:H277"/>
    <mergeCell ref="A260:H260"/>
    <mergeCell ref="A261:H261"/>
    <mergeCell ref="A262:H262"/>
    <mergeCell ref="A263:H263"/>
    <mergeCell ref="D246:H246"/>
    <mergeCell ref="D247:H247"/>
    <mergeCell ref="A248:H248"/>
    <mergeCell ref="A249:H249"/>
    <mergeCell ref="A250:H250"/>
    <mergeCell ref="A251:H251"/>
    <mergeCell ref="D270:H270"/>
    <mergeCell ref="D271:H271"/>
    <mergeCell ref="A267:H267"/>
    <mergeCell ref="A268:H268"/>
    <mergeCell ref="A269:H269"/>
    <mergeCell ref="A228:H228"/>
    <mergeCell ref="D229:H229"/>
    <mergeCell ref="D230:H230"/>
    <mergeCell ref="A231:H231"/>
    <mergeCell ref="A232:H232"/>
    <mergeCell ref="A233:H233"/>
    <mergeCell ref="D220:H220"/>
    <mergeCell ref="D221:H221"/>
    <mergeCell ref="A224:H224"/>
    <mergeCell ref="A225:H225"/>
    <mergeCell ref="A226:H226"/>
    <mergeCell ref="A227:H227"/>
    <mergeCell ref="D214:H214"/>
    <mergeCell ref="D215:H215"/>
    <mergeCell ref="A216:H216"/>
    <mergeCell ref="A217:H217"/>
    <mergeCell ref="A218:H218"/>
    <mergeCell ref="A219:H219"/>
    <mergeCell ref="D208:H208"/>
    <mergeCell ref="D209:H209"/>
    <mergeCell ref="A210:H210"/>
    <mergeCell ref="A211:H211"/>
    <mergeCell ref="A212:H212"/>
    <mergeCell ref="A213:H213"/>
    <mergeCell ref="D202:H202"/>
    <mergeCell ref="D203:H203"/>
    <mergeCell ref="A204:H204"/>
    <mergeCell ref="A205:H205"/>
    <mergeCell ref="A206:H206"/>
    <mergeCell ref="A207:H207"/>
    <mergeCell ref="A196:H196"/>
    <mergeCell ref="A197:H197"/>
    <mergeCell ref="A198:H198"/>
    <mergeCell ref="A199:H199"/>
    <mergeCell ref="A200:H200"/>
    <mergeCell ref="A201:H201"/>
    <mergeCell ref="A190:H190"/>
    <mergeCell ref="A191:H191"/>
    <mergeCell ref="A192:H192"/>
    <mergeCell ref="A193:H193"/>
    <mergeCell ref="D194:H194"/>
    <mergeCell ref="D195:H195"/>
    <mergeCell ref="A184:H184"/>
    <mergeCell ref="A185:H185"/>
    <mergeCell ref="A186:H186"/>
    <mergeCell ref="D187:H187"/>
    <mergeCell ref="D188:H188"/>
    <mergeCell ref="D189:H189"/>
    <mergeCell ref="A178:H178"/>
    <mergeCell ref="A179:H179"/>
    <mergeCell ref="D180:H180"/>
    <mergeCell ref="D181:H181"/>
    <mergeCell ref="A182:H182"/>
    <mergeCell ref="A183:H183"/>
    <mergeCell ref="A172:H172"/>
    <mergeCell ref="A173:H173"/>
    <mergeCell ref="A174:H174"/>
    <mergeCell ref="D175:H175"/>
    <mergeCell ref="D176:H176"/>
    <mergeCell ref="A177:H177"/>
    <mergeCell ref="A166:H166"/>
    <mergeCell ref="A167:H167"/>
    <mergeCell ref="A168:H168"/>
    <mergeCell ref="A169:H169"/>
    <mergeCell ref="D170:H170"/>
    <mergeCell ref="D171:H171"/>
    <mergeCell ref="A160:H160"/>
    <mergeCell ref="A161:H161"/>
    <mergeCell ref="A162:H162"/>
    <mergeCell ref="D163:H163"/>
    <mergeCell ref="D164:H164"/>
    <mergeCell ref="A165:H165"/>
    <mergeCell ref="D149:H149"/>
    <mergeCell ref="A155:H155"/>
    <mergeCell ref="A156:H156"/>
    <mergeCell ref="A157:H157"/>
    <mergeCell ref="D158:H158"/>
    <mergeCell ref="D159:H159"/>
    <mergeCell ref="A143:H143"/>
    <mergeCell ref="A144:H144"/>
    <mergeCell ref="A145:H145"/>
    <mergeCell ref="A146:H146"/>
    <mergeCell ref="D147:H147"/>
    <mergeCell ref="D148:H148"/>
    <mergeCell ref="A150:H150"/>
    <mergeCell ref="A151:H151"/>
    <mergeCell ref="A152:H152"/>
    <mergeCell ref="D153:H153"/>
    <mergeCell ref="D154:H154"/>
    <mergeCell ref="D137:H137"/>
    <mergeCell ref="A138:H138"/>
    <mergeCell ref="A139:H139"/>
    <mergeCell ref="A140:H140"/>
    <mergeCell ref="D141:H141"/>
    <mergeCell ref="D142:H142"/>
    <mergeCell ref="A131:H131"/>
    <mergeCell ref="A132:H132"/>
    <mergeCell ref="A133:H133"/>
    <mergeCell ref="A134:H134"/>
    <mergeCell ref="D135:H135"/>
    <mergeCell ref="D136:H136"/>
    <mergeCell ref="A125:H125"/>
    <mergeCell ref="A126:H126"/>
    <mergeCell ref="D127:H127"/>
    <mergeCell ref="D128:H128"/>
    <mergeCell ref="D129:H129"/>
    <mergeCell ref="A130:H130"/>
    <mergeCell ref="A117:H117"/>
    <mergeCell ref="D118:H118"/>
    <mergeCell ref="D119:H119"/>
    <mergeCell ref="A122:H122"/>
    <mergeCell ref="A123:H123"/>
    <mergeCell ref="A124:H124"/>
    <mergeCell ref="D120:H120"/>
    <mergeCell ref="D121:H121"/>
    <mergeCell ref="A111:H111"/>
    <mergeCell ref="A112:H112"/>
    <mergeCell ref="D113:H113"/>
    <mergeCell ref="D114:H114"/>
    <mergeCell ref="A115:H115"/>
    <mergeCell ref="A116:H116"/>
    <mergeCell ref="A90:H90"/>
    <mergeCell ref="A91:H91"/>
    <mergeCell ref="A92:H92"/>
    <mergeCell ref="D93:H93"/>
    <mergeCell ref="D94:H94"/>
    <mergeCell ref="A110:H110"/>
    <mergeCell ref="D103:H103"/>
    <mergeCell ref="A106:H106"/>
    <mergeCell ref="A107:H107"/>
    <mergeCell ref="D81:H81"/>
    <mergeCell ref="A82:H82"/>
    <mergeCell ref="A83:H83"/>
    <mergeCell ref="A85:H85"/>
    <mergeCell ref="D86:H86"/>
    <mergeCell ref="D87:H87"/>
    <mergeCell ref="A75:H75"/>
    <mergeCell ref="A76:H76"/>
    <mergeCell ref="A77:H77"/>
    <mergeCell ref="D78:H78"/>
    <mergeCell ref="D79:H79"/>
    <mergeCell ref="D80:H80"/>
    <mergeCell ref="A68:H68"/>
    <mergeCell ref="A69:H69"/>
    <mergeCell ref="A71:H71"/>
    <mergeCell ref="D72:H72"/>
    <mergeCell ref="D73:H73"/>
    <mergeCell ref="A74:H74"/>
    <mergeCell ref="A62:H62"/>
    <mergeCell ref="A63:H63"/>
    <mergeCell ref="A64:H64"/>
    <mergeCell ref="D65:H65"/>
    <mergeCell ref="D66:H66"/>
    <mergeCell ref="A67:H67"/>
    <mergeCell ref="A70:H70"/>
    <mergeCell ref="A56:H56"/>
    <mergeCell ref="A57:H57"/>
    <mergeCell ref="A58:H58"/>
    <mergeCell ref="D59:H59"/>
    <mergeCell ref="D60:H60"/>
    <mergeCell ref="A61:H61"/>
    <mergeCell ref="A48:H48"/>
    <mergeCell ref="D49:H49"/>
    <mergeCell ref="D50:H50"/>
    <mergeCell ref="D51:H51"/>
    <mergeCell ref="D52:H52"/>
    <mergeCell ref="A55:H55"/>
    <mergeCell ref="D53:H53"/>
    <mergeCell ref="D54:H54"/>
    <mergeCell ref="A42:H42"/>
    <mergeCell ref="A43:H43"/>
    <mergeCell ref="A44:H44"/>
    <mergeCell ref="A45:H45"/>
    <mergeCell ref="A46:H46"/>
    <mergeCell ref="A47:H47"/>
    <mergeCell ref="A29:H29"/>
    <mergeCell ref="A30:H30"/>
    <mergeCell ref="A31:H31"/>
    <mergeCell ref="A32:H32"/>
    <mergeCell ref="D33:H33"/>
    <mergeCell ref="D34:H34"/>
    <mergeCell ref="D40:H40"/>
    <mergeCell ref="D41:H41"/>
    <mergeCell ref="A37:H37"/>
    <mergeCell ref="A23:H23"/>
    <mergeCell ref="A24:H24"/>
    <mergeCell ref="A25:H25"/>
    <mergeCell ref="A26:H26"/>
    <mergeCell ref="D27:H27"/>
    <mergeCell ref="D28:H28"/>
    <mergeCell ref="A17:H17"/>
    <mergeCell ref="A18:H18"/>
    <mergeCell ref="D19:H19"/>
    <mergeCell ref="D20:H20"/>
    <mergeCell ref="D21:H21"/>
    <mergeCell ref="D22:H22"/>
    <mergeCell ref="D11:H11"/>
    <mergeCell ref="A12:H12"/>
    <mergeCell ref="A13:H13"/>
    <mergeCell ref="A14:H14"/>
    <mergeCell ref="A15:H15"/>
    <mergeCell ref="A16:H16"/>
    <mergeCell ref="A1:M1"/>
    <mergeCell ref="A3:M3"/>
    <mergeCell ref="A5:M5"/>
    <mergeCell ref="A7:H7"/>
    <mergeCell ref="K7:K10"/>
    <mergeCell ref="L7:L10"/>
    <mergeCell ref="M7:M10"/>
    <mergeCell ref="B8:H8"/>
    <mergeCell ref="C9:H9"/>
    <mergeCell ref="D10:H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topLeftCell="A167" workbookViewId="0">
      <selection activeCell="I187" sqref="I187"/>
    </sheetView>
  </sheetViews>
  <sheetFormatPr defaultRowHeight="15" x14ac:dyDescent="0.25"/>
  <cols>
    <col min="2" max="8" width="9.140625" style="2"/>
  </cols>
  <sheetData/>
  <pageMargins left="0.31496062992125984" right="0.31496062992125984" top="0.74803149606299213" bottom="0.74803149606299213" header="0.31496062992125984" footer="0.31496062992125984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topLeftCell="A172" workbookViewId="0">
      <selection activeCell="A172" sqref="A1:XFD1048576"/>
    </sheetView>
  </sheetViews>
  <sheetFormatPr defaultRowHeight="15" x14ac:dyDescent="0.25"/>
  <cols>
    <col min="2" max="8" width="9.140625" style="2"/>
  </cols>
  <sheetData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Prijedlog 2023</vt:lpstr>
      <vt:lpstr>posebni dio</vt:lpstr>
      <vt:lpstr>I. Izmjene</vt:lpstr>
      <vt:lpstr>II. Izmjene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Novo Virje</cp:lastModifiedBy>
  <cp:lastPrinted>2022-12-12T10:16:53Z</cp:lastPrinted>
  <dcterms:created xsi:type="dcterms:W3CDTF">2017-09-19T10:56:48Z</dcterms:created>
  <dcterms:modified xsi:type="dcterms:W3CDTF">2022-12-12T10:54:11Z</dcterms:modified>
</cp:coreProperties>
</file>